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csv01\DATA\matsumura.m\Objects\Found\05外国人\育成就労\"/>
    </mc:Choice>
  </mc:AlternateContent>
  <xr:revisionPtr revIDLastSave="0" documentId="13_ncr:1_{81E52C64-BF63-47D3-A21D-1E1AAB37B982}" xr6:coauthVersionLast="47" xr6:coauthVersionMax="47" xr10:uidLastSave="{00000000-0000-0000-0000-000000000000}"/>
  <bookViews>
    <workbookView xWindow="-24735" yWindow="-30" windowWidth="18720" windowHeight="13500" tabRatio="773" xr2:uid="{00000000-000D-0000-FFFF-FFFF00000000}"/>
  </bookViews>
  <sheets>
    <sheet name="事業計画" sheetId="13" r:id="rId1"/>
    <sheet name="収支予算" sheetId="2" r:id="rId2"/>
    <sheet name="費用配賦" sheetId="7" r:id="rId3"/>
    <sheet name="事業計画 (2年度)" sheetId="14" r:id="rId4"/>
    <sheet name="収支予算 (2年度)" sheetId="15" r:id="rId5"/>
    <sheet name="費用配賦 (2年度)" sheetId="16" r:id="rId6"/>
  </sheets>
  <definedNames>
    <definedName name="_xlnm.Print_Area" localSheetId="0">事業計画!$A$1:$AK$281</definedName>
    <definedName name="_xlnm.Print_Area" localSheetId="3">'事業計画 (2年度)'!$A$1:$AK$338</definedName>
    <definedName name="_xlnm.Print_Area" localSheetId="1">収支予算!$A$1:$E$71</definedName>
    <definedName name="_xlnm.Print_Area" localSheetId="4">'収支予算 (2年度)'!$A$1:$E$70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99" i="13" l="1"/>
  <c r="AH256" i="14"/>
  <c r="P313" i="14"/>
  <c r="B60" i="2"/>
  <c r="AB116" i="14" l="1"/>
  <c r="AB108" i="14"/>
  <c r="AB98" i="14"/>
  <c r="AB96" i="14"/>
  <c r="AB139" i="13"/>
  <c r="AB115" i="13"/>
  <c r="AB127" i="13"/>
  <c r="AB111" i="13"/>
  <c r="AB108" i="13"/>
  <c r="AD212" i="14"/>
  <c r="AD194" i="14"/>
  <c r="AD199" i="14"/>
  <c r="AD190" i="14"/>
  <c r="Q178" i="14"/>
  <c r="AC12" i="16"/>
  <c r="B39" i="15"/>
  <c r="C12" i="16" s="1"/>
  <c r="AC12" i="7"/>
  <c r="AC11" i="7"/>
  <c r="L12" i="16" l="1"/>
  <c r="R12" i="16"/>
  <c r="P12" i="16"/>
  <c r="N12" i="16"/>
  <c r="J12" i="16"/>
  <c r="H12" i="16"/>
  <c r="F12" i="16"/>
  <c r="X12" i="16"/>
  <c r="AB12" i="16"/>
  <c r="Z12" i="16"/>
  <c r="V12" i="16"/>
  <c r="T12" i="16"/>
  <c r="AD12" i="16"/>
  <c r="B39" i="2"/>
  <c r="C12" i="7" s="1"/>
  <c r="P216" i="13"/>
  <c r="P273" i="14"/>
  <c r="P256" i="13"/>
  <c r="P222" i="13"/>
  <c r="AF18" i="13"/>
  <c r="Q18" i="13"/>
  <c r="AC23" i="7"/>
  <c r="AC22" i="7"/>
  <c r="AC21" i="7"/>
  <c r="AC20" i="7"/>
  <c r="AC19" i="7"/>
  <c r="AC18" i="7"/>
  <c r="AC17" i="7"/>
  <c r="AC16" i="7"/>
  <c r="AC14" i="7"/>
  <c r="AC13" i="7"/>
  <c r="AC11" i="16"/>
  <c r="B38" i="15"/>
  <c r="P279" i="14"/>
  <c r="AF18" i="14"/>
  <c r="B8" i="15" s="1"/>
  <c r="Q18" i="14"/>
  <c r="Z17" i="14"/>
  <c r="Z16" i="14"/>
  <c r="Z15" i="14"/>
  <c r="Z14" i="14"/>
  <c r="Z13" i="14"/>
  <c r="Q123" i="14"/>
  <c r="Q122" i="14"/>
  <c r="Q121" i="14"/>
  <c r="Q118" i="14"/>
  <c r="Q116" i="14"/>
  <c r="Q113" i="14"/>
  <c r="Q112" i="14"/>
  <c r="Q108" i="14"/>
  <c r="Q98" i="14"/>
  <c r="Q96" i="14"/>
  <c r="Q147" i="13"/>
  <c r="Q146" i="13"/>
  <c r="Q145" i="13"/>
  <c r="Q142" i="13"/>
  <c r="Q139" i="13"/>
  <c r="Q136" i="13"/>
  <c r="Q135" i="13"/>
  <c r="Q134" i="13"/>
  <c r="Q131" i="13"/>
  <c r="Q130" i="13"/>
  <c r="Q127" i="13"/>
  <c r="Q119" i="13"/>
  <c r="Q111" i="13"/>
  <c r="Q108" i="13"/>
  <c r="T12" i="7" l="1"/>
  <c r="F12" i="7"/>
  <c r="Z12" i="7"/>
  <c r="V12" i="7"/>
  <c r="R12" i="7"/>
  <c r="L12" i="7"/>
  <c r="P12" i="7"/>
  <c r="J12" i="7"/>
  <c r="AB12" i="7"/>
  <c r="X12" i="7"/>
  <c r="N12" i="7"/>
  <c r="H12" i="7"/>
  <c r="AD12" i="7"/>
  <c r="W115" i="13"/>
  <c r="Q115" i="13" s="1"/>
  <c r="W121" i="13"/>
  <c r="Q121" i="13" s="1"/>
  <c r="W120" i="13"/>
  <c r="Q120" i="13" s="1"/>
  <c r="Z18" i="14"/>
  <c r="B24" i="15" s="1"/>
  <c r="W101" i="14"/>
  <c r="Q101" i="14" s="1"/>
  <c r="W102" i="14"/>
  <c r="Q102" i="14" s="1"/>
  <c r="AC23" i="16"/>
  <c r="AC22" i="16"/>
  <c r="AC21" i="16"/>
  <c r="AC20" i="16"/>
  <c r="AC19" i="16"/>
  <c r="AC18" i="16"/>
  <c r="AC17" i="16"/>
  <c r="AC16" i="16"/>
  <c r="AC14" i="16"/>
  <c r="AC13" i="16"/>
  <c r="Q230" i="14"/>
  <c r="Q226" i="14"/>
  <c r="Q225" i="14"/>
  <c r="Q231" i="14"/>
  <c r="Q237" i="14"/>
  <c r="Q236" i="14"/>
  <c r="Q235" i="14"/>
  <c r="Q114" i="13" l="1"/>
  <c r="Q100" i="14"/>
  <c r="Q217" i="14"/>
  <c r="Q216" i="14"/>
  <c r="Q212" i="14"/>
  <c r="Q205" i="14"/>
  <c r="Q204" i="14"/>
  <c r="Q203" i="14"/>
  <c r="Q199" i="14"/>
  <c r="Q194" i="14"/>
  <c r="Q190" i="14"/>
  <c r="Q223" i="14"/>
  <c r="Q232" i="14"/>
  <c r="Q224" i="14"/>
  <c r="N178" i="14"/>
  <c r="C23" i="16"/>
  <c r="B23" i="16"/>
  <c r="C22" i="16"/>
  <c r="B22" i="16"/>
  <c r="B21" i="16"/>
  <c r="B20" i="16"/>
  <c r="B19" i="16"/>
  <c r="B18" i="16"/>
  <c r="B17" i="16"/>
  <c r="B16" i="16"/>
  <c r="B15" i="16"/>
  <c r="C14" i="16"/>
  <c r="B14" i="16"/>
  <c r="C13" i="16"/>
  <c r="L13" i="16" s="1"/>
  <c r="B13" i="16"/>
  <c r="B11" i="16"/>
  <c r="B10" i="16"/>
  <c r="B48" i="15"/>
  <c r="C21" i="16" s="1"/>
  <c r="B47" i="15"/>
  <c r="C20" i="16" s="1"/>
  <c r="B46" i="15"/>
  <c r="C19" i="16" s="1"/>
  <c r="B45" i="15"/>
  <c r="C18" i="16" s="1"/>
  <c r="B44" i="15"/>
  <c r="C17" i="16" s="1"/>
  <c r="B43" i="15"/>
  <c r="B33" i="15"/>
  <c r="B15" i="15"/>
  <c r="B14" i="15"/>
  <c r="B13" i="15" s="1"/>
  <c r="AA326" i="14"/>
  <c r="B31" i="15" s="1"/>
  <c r="P315" i="14"/>
  <c r="P283" i="14"/>
  <c r="P281" i="14"/>
  <c r="P275" i="14"/>
  <c r="C11" i="16" l="1"/>
  <c r="L11" i="16" s="1"/>
  <c r="Q189" i="14"/>
  <c r="Q198" i="14"/>
  <c r="AB13" i="16"/>
  <c r="V13" i="16"/>
  <c r="T13" i="16"/>
  <c r="R13" i="16"/>
  <c r="P13" i="16"/>
  <c r="AB17" i="16"/>
  <c r="T17" i="16"/>
  <c r="R17" i="16"/>
  <c r="P17" i="16"/>
  <c r="V17" i="16"/>
  <c r="J13" i="16"/>
  <c r="R21" i="16"/>
  <c r="V21" i="16"/>
  <c r="T21" i="16"/>
  <c r="P21" i="16"/>
  <c r="AB14" i="16"/>
  <c r="R14" i="16"/>
  <c r="V14" i="16"/>
  <c r="T14" i="16"/>
  <c r="P14" i="16"/>
  <c r="Z13" i="16"/>
  <c r="V19" i="16"/>
  <c r="T19" i="16"/>
  <c r="R19" i="16"/>
  <c r="P19" i="16"/>
  <c r="V20" i="16"/>
  <c r="R20" i="16"/>
  <c r="P20" i="16"/>
  <c r="T20" i="16"/>
  <c r="AB22" i="16"/>
  <c r="R22" i="16"/>
  <c r="V22" i="16"/>
  <c r="P22" i="16"/>
  <c r="T22" i="16"/>
  <c r="AB23" i="16"/>
  <c r="T23" i="16"/>
  <c r="R23" i="16"/>
  <c r="P23" i="16"/>
  <c r="V23" i="16"/>
  <c r="AB18" i="16"/>
  <c r="R18" i="16"/>
  <c r="T18" i="16"/>
  <c r="P18" i="16"/>
  <c r="V18" i="16"/>
  <c r="X14" i="16"/>
  <c r="Z14" i="16"/>
  <c r="H13" i="16"/>
  <c r="AD14" i="16"/>
  <c r="N22" i="16"/>
  <c r="F14" i="16"/>
  <c r="L14" i="16"/>
  <c r="AB20" i="16"/>
  <c r="N20" i="16"/>
  <c r="AB21" i="16"/>
  <c r="N21" i="16"/>
  <c r="X13" i="16"/>
  <c r="AD13" i="16"/>
  <c r="C16" i="16"/>
  <c r="H14" i="16"/>
  <c r="F13" i="16"/>
  <c r="J14" i="16"/>
  <c r="N17" i="16"/>
  <c r="Q95" i="14"/>
  <c r="AB19" i="16"/>
  <c r="Z19" i="16"/>
  <c r="X19" i="16"/>
  <c r="N19" i="16"/>
  <c r="L19" i="16"/>
  <c r="J19" i="16"/>
  <c r="H19" i="16"/>
  <c r="F19" i="16"/>
  <c r="AD19" i="16"/>
  <c r="B11" i="15"/>
  <c r="AD17" i="16"/>
  <c r="AD18" i="16"/>
  <c r="AD20" i="16"/>
  <c r="AD21" i="16"/>
  <c r="AD22" i="16"/>
  <c r="AD23" i="16"/>
  <c r="J23" i="16"/>
  <c r="F17" i="16"/>
  <c r="F18" i="16"/>
  <c r="F20" i="16"/>
  <c r="F21" i="16"/>
  <c r="F22" i="16"/>
  <c r="F23" i="16"/>
  <c r="H17" i="16"/>
  <c r="H18" i="16"/>
  <c r="H20" i="16"/>
  <c r="H21" i="16"/>
  <c r="H22" i="16"/>
  <c r="H23" i="16"/>
  <c r="J17" i="16"/>
  <c r="J18" i="16"/>
  <c r="J20" i="16"/>
  <c r="J21" i="16"/>
  <c r="J22" i="16"/>
  <c r="N13" i="16"/>
  <c r="N14" i="16"/>
  <c r="L17" i="16"/>
  <c r="L18" i="16"/>
  <c r="L20" i="16"/>
  <c r="L21" i="16"/>
  <c r="L22" i="16"/>
  <c r="L23" i="16"/>
  <c r="N18" i="16"/>
  <c r="N23" i="16"/>
  <c r="X17" i="16"/>
  <c r="X18" i="16"/>
  <c r="X20" i="16"/>
  <c r="X21" i="16"/>
  <c r="X22" i="16"/>
  <c r="X23" i="16"/>
  <c r="Z17" i="16"/>
  <c r="Z18" i="16"/>
  <c r="Z20" i="16"/>
  <c r="Z21" i="16"/>
  <c r="Z22" i="16"/>
  <c r="Z23" i="16"/>
  <c r="B14" i="2"/>
  <c r="B48" i="2"/>
  <c r="B47" i="2"/>
  <c r="B46" i="2"/>
  <c r="B45" i="2"/>
  <c r="B44" i="2"/>
  <c r="B43" i="2"/>
  <c r="B38" i="2"/>
  <c r="C23" i="7"/>
  <c r="B23" i="7"/>
  <c r="B11" i="7"/>
  <c r="B13" i="7"/>
  <c r="B14" i="7"/>
  <c r="B15" i="7"/>
  <c r="B16" i="7"/>
  <c r="B17" i="7"/>
  <c r="B18" i="7"/>
  <c r="B19" i="7"/>
  <c r="B20" i="7"/>
  <c r="B21" i="7"/>
  <c r="B22" i="7"/>
  <c r="B10" i="7"/>
  <c r="P258" i="13"/>
  <c r="P226" i="13"/>
  <c r="P224" i="13"/>
  <c r="P218" i="13"/>
  <c r="B11" i="2" s="1"/>
  <c r="F11" i="16" l="1"/>
  <c r="X11" i="16"/>
  <c r="J11" i="16"/>
  <c r="T11" i="16"/>
  <c r="V11" i="16"/>
  <c r="R11" i="16"/>
  <c r="N11" i="16"/>
  <c r="H11" i="16"/>
  <c r="P11" i="16"/>
  <c r="AD11" i="16"/>
  <c r="Z11" i="16"/>
  <c r="AB11" i="16"/>
  <c r="AB16" i="16"/>
  <c r="P16" i="16"/>
  <c r="V16" i="16"/>
  <c r="T16" i="16"/>
  <c r="R16" i="16"/>
  <c r="X23" i="7"/>
  <c r="V23" i="7"/>
  <c r="T23" i="7"/>
  <c r="R23" i="7"/>
  <c r="P23" i="7"/>
  <c r="AD16" i="16"/>
  <c r="F16" i="16"/>
  <c r="X16" i="16"/>
  <c r="C25" i="16"/>
  <c r="J16" i="16"/>
  <c r="L16" i="16"/>
  <c r="L25" i="16" s="1"/>
  <c r="H16" i="16"/>
  <c r="Z16" i="16"/>
  <c r="N16" i="16"/>
  <c r="N25" i="16" s="1"/>
  <c r="Q207" i="14"/>
  <c r="B10" i="15" s="1"/>
  <c r="Q103" i="14"/>
  <c r="B9" i="15" s="1"/>
  <c r="L23" i="7"/>
  <c r="N23" i="7"/>
  <c r="J23" i="7"/>
  <c r="H23" i="7"/>
  <c r="F23" i="7"/>
  <c r="AD23" i="7"/>
  <c r="AB23" i="7"/>
  <c r="Z23" i="7"/>
  <c r="AD25" i="16" l="1"/>
  <c r="J25" i="16"/>
  <c r="Q114" i="14" s="1"/>
  <c r="Q111" i="14" s="1"/>
  <c r="X25" i="16"/>
  <c r="F25" i="16"/>
  <c r="B56" i="15" s="1"/>
  <c r="P25" i="16"/>
  <c r="Q218" i="14" s="1"/>
  <c r="Q211" i="14" s="1"/>
  <c r="T25" i="16"/>
  <c r="Q233" i="14" s="1"/>
  <c r="Q229" i="14" s="1"/>
  <c r="H25" i="16"/>
  <c r="Q110" i="14" s="1"/>
  <c r="Q107" i="14" s="1"/>
  <c r="R25" i="16"/>
  <c r="Q228" i="14" s="1"/>
  <c r="Q219" i="14" s="1"/>
  <c r="Z25" i="16"/>
  <c r="P320" i="14" s="1"/>
  <c r="V25" i="16"/>
  <c r="Q239" i="14" s="1"/>
  <c r="Q234" i="14" s="1"/>
  <c r="AB25" i="16"/>
  <c r="B25" i="15"/>
  <c r="B23" i="15" s="1"/>
  <c r="B7" i="15"/>
  <c r="B18" i="15" s="1"/>
  <c r="B70" i="15" s="1"/>
  <c r="Q119" i="14"/>
  <c r="Q115" i="14" s="1"/>
  <c r="Q125" i="14"/>
  <c r="Q120" i="14" s="1"/>
  <c r="C22" i="7"/>
  <c r="C13" i="7"/>
  <c r="C14" i="7"/>
  <c r="B57" i="15" l="1"/>
  <c r="B59" i="15"/>
  <c r="P321" i="14"/>
  <c r="B29" i="15" s="1"/>
  <c r="P290" i="14"/>
  <c r="B58" i="15"/>
  <c r="Q240" i="14"/>
  <c r="B27" i="15" s="1"/>
  <c r="B32" i="15"/>
  <c r="B30" i="15" s="1"/>
  <c r="B60" i="15"/>
  <c r="P14" i="7"/>
  <c r="R14" i="7"/>
  <c r="V14" i="7"/>
  <c r="T14" i="7"/>
  <c r="R22" i="7"/>
  <c r="P22" i="7"/>
  <c r="V22" i="7"/>
  <c r="T22" i="7"/>
  <c r="V13" i="7"/>
  <c r="T13" i="7"/>
  <c r="R13" i="7"/>
  <c r="P13" i="7"/>
  <c r="Q126" i="14"/>
  <c r="X14" i="7"/>
  <c r="Z14" i="7"/>
  <c r="X13" i="7"/>
  <c r="Z13" i="7"/>
  <c r="X22" i="7"/>
  <c r="Z22" i="7"/>
  <c r="C19" i="7"/>
  <c r="C18" i="7"/>
  <c r="C21" i="7"/>
  <c r="C20" i="7"/>
  <c r="C17" i="7"/>
  <c r="C16" i="7"/>
  <c r="B15" i="2"/>
  <c r="B33" i="2"/>
  <c r="AA269" i="13"/>
  <c r="B31" i="2" s="1"/>
  <c r="Z13" i="13"/>
  <c r="P291" i="14" l="1"/>
  <c r="B26" i="15"/>
  <c r="P21" i="7"/>
  <c r="T21" i="7"/>
  <c r="V21" i="7"/>
  <c r="R21" i="7"/>
  <c r="P18" i="7"/>
  <c r="T18" i="7"/>
  <c r="R18" i="7"/>
  <c r="V18" i="7"/>
  <c r="P19" i="7"/>
  <c r="V19" i="7"/>
  <c r="T19" i="7"/>
  <c r="R19" i="7"/>
  <c r="R16" i="7"/>
  <c r="V16" i="7"/>
  <c r="T16" i="7"/>
  <c r="P16" i="7"/>
  <c r="V17" i="7"/>
  <c r="T17" i="7"/>
  <c r="R17" i="7"/>
  <c r="P17" i="7"/>
  <c r="V20" i="7"/>
  <c r="T20" i="7"/>
  <c r="R20" i="7"/>
  <c r="P20" i="7"/>
  <c r="C11" i="7"/>
  <c r="X18" i="7"/>
  <c r="Z18" i="7"/>
  <c r="X16" i="7"/>
  <c r="Z16" i="7"/>
  <c r="X17" i="7"/>
  <c r="Z17" i="7"/>
  <c r="X19" i="7"/>
  <c r="Z19" i="7"/>
  <c r="X20" i="7"/>
  <c r="Z20" i="7"/>
  <c r="X21" i="7"/>
  <c r="Z21" i="7"/>
  <c r="Q107" i="13"/>
  <c r="B8" i="2"/>
  <c r="Z17" i="13"/>
  <c r="Z16" i="13"/>
  <c r="Z15" i="13"/>
  <c r="Z14" i="13"/>
  <c r="B28" i="15" l="1"/>
  <c r="B34" i="15"/>
  <c r="Z18" i="13"/>
  <c r="B24" i="2" s="1"/>
  <c r="Z11" i="7"/>
  <c r="P11" i="7"/>
  <c r="P25" i="7" s="1"/>
  <c r="V11" i="7"/>
  <c r="V25" i="7" s="1"/>
  <c r="T11" i="7"/>
  <c r="T25" i="7" s="1"/>
  <c r="R11" i="7"/>
  <c r="R25" i="7" s="1"/>
  <c r="X11" i="7"/>
  <c r="X25" i="7" s="1"/>
  <c r="P233" i="13" s="1"/>
  <c r="P234" i="13" s="1"/>
  <c r="B28" i="2" s="1"/>
  <c r="Z25" i="7"/>
  <c r="P263" i="13" s="1"/>
  <c r="P264" i="13" s="1"/>
  <c r="Q122" i="13"/>
  <c r="B9" i="2" s="1"/>
  <c r="B7" i="2" s="1"/>
  <c r="C66" i="15" l="1"/>
  <c r="B59" i="2"/>
  <c r="B58" i="2"/>
  <c r="B13" i="2"/>
  <c r="N13" i="7"/>
  <c r="N14" i="7"/>
  <c r="N16" i="7"/>
  <c r="AD17" i="7"/>
  <c r="H18" i="7"/>
  <c r="J19" i="7"/>
  <c r="H20" i="7"/>
  <c r="J21" i="7"/>
  <c r="H22" i="7"/>
  <c r="H11" i="7"/>
  <c r="H17" i="7"/>
  <c r="L13" i="7"/>
  <c r="J17" i="7"/>
  <c r="B66" i="15" l="1"/>
  <c r="E66" i="15"/>
  <c r="B69" i="15"/>
  <c r="B18" i="2"/>
  <c r="L17" i="7"/>
  <c r="AB17" i="7"/>
  <c r="AD18" i="7"/>
  <c r="N17" i="7"/>
  <c r="F17" i="7"/>
  <c r="L18" i="7"/>
  <c r="N18" i="7"/>
  <c r="AD19" i="7"/>
  <c r="N19" i="7"/>
  <c r="AB18" i="7"/>
  <c r="J18" i="7"/>
  <c r="H13" i="7"/>
  <c r="L19" i="7"/>
  <c r="F19" i="7"/>
  <c r="L22" i="7"/>
  <c r="F21" i="7"/>
  <c r="H21" i="7"/>
  <c r="F18" i="7"/>
  <c r="AD20" i="7"/>
  <c r="AB22" i="7"/>
  <c r="AD21" i="7"/>
  <c r="AB21" i="7"/>
  <c r="N20" i="7"/>
  <c r="AB20" i="7"/>
  <c r="L20" i="7"/>
  <c r="L16" i="7"/>
  <c r="H16" i="7"/>
  <c r="J20" i="7"/>
  <c r="F16" i="7"/>
  <c r="J16" i="7"/>
  <c r="AB16" i="7"/>
  <c r="F20" i="7"/>
  <c r="AD16" i="7"/>
  <c r="AD14" i="7"/>
  <c r="F22" i="7"/>
  <c r="L21" i="7"/>
  <c r="AD13" i="7"/>
  <c r="F14" i="7"/>
  <c r="AB14" i="7"/>
  <c r="F11" i="7"/>
  <c r="AD11" i="7"/>
  <c r="L11" i="7"/>
  <c r="N11" i="7"/>
  <c r="J11" i="7"/>
  <c r="AB19" i="7"/>
  <c r="AB11" i="7"/>
  <c r="L14" i="7"/>
  <c r="AB13" i="7"/>
  <c r="J14" i="7"/>
  <c r="H14" i="7"/>
  <c r="J13" i="7"/>
  <c r="H19" i="7"/>
  <c r="N22" i="7"/>
  <c r="N21" i="7"/>
  <c r="J22" i="7"/>
  <c r="AD22" i="7"/>
  <c r="F13" i="7"/>
  <c r="C25" i="7"/>
  <c r="AD25" i="7" l="1"/>
  <c r="H25" i="7"/>
  <c r="AB25" i="7"/>
  <c r="J25" i="7"/>
  <c r="Q137" i="13" s="1"/>
  <c r="Q133" i="13" s="1"/>
  <c r="L25" i="7"/>
  <c r="F25" i="7"/>
  <c r="N25" i="7"/>
  <c r="B32" i="2" l="1"/>
  <c r="B30" i="2" s="1"/>
  <c r="B29" i="2" s="1"/>
  <c r="B61" i="2"/>
  <c r="B57" i="2"/>
  <c r="Q132" i="13"/>
  <c r="Q126" i="13" s="1"/>
  <c r="B56" i="2"/>
  <c r="Q143" i="13"/>
  <c r="Q138" i="13" s="1"/>
  <c r="Q149" i="13"/>
  <c r="Q144" i="13" s="1"/>
  <c r="B25" i="2"/>
  <c r="B23" i="2" s="1"/>
  <c r="Q150" i="13" l="1"/>
  <c r="B26" i="2" s="1"/>
  <c r="B34" i="2" s="1"/>
  <c r="B71" i="2"/>
  <c r="AM150" i="13" l="1"/>
  <c r="C67" i="2"/>
  <c r="B67" i="2" l="1"/>
  <c r="E67" i="2"/>
  <c r="B70" i="2"/>
</calcChain>
</file>

<file path=xl/sharedStrings.xml><?xml version="1.0" encoding="utf-8"?>
<sst xmlns="http://schemas.openxmlformats.org/spreadsheetml/2006/main" count="1283" uniqueCount="496">
  <si>
    <t>収入の部</t>
  </si>
  <si>
    <t>科　　目</t>
  </si>
  <si>
    <t>備　　考</t>
  </si>
  <si>
    <t>Ⅰ事業収入</t>
  </si>
  <si>
    <t>Ⅱ賦課金等収入</t>
  </si>
  <si>
    <t>合　　計</t>
  </si>
  <si>
    <t>支出の部</t>
  </si>
  <si>
    <t>Ⅰ事業費</t>
  </si>
  <si>
    <t>Ⅲ事業外費用</t>
  </si>
  <si>
    <t>Ⅴ必要利益</t>
  </si>
  <si>
    <t>　事業外費用</t>
    <rPh sb="1" eb="3">
      <t>ジギョウ</t>
    </rPh>
    <rPh sb="3" eb="4">
      <t>ガイ</t>
    </rPh>
    <rPh sb="4" eb="6">
      <t>ヒヨウ</t>
    </rPh>
    <rPh sb="5" eb="6">
      <t>ヨウ</t>
    </rPh>
    <phoneticPr fontId="2"/>
  </si>
  <si>
    <t>金　額</t>
  </si>
  <si>
    <t>配賦基準</t>
  </si>
  <si>
    <t>一般管理費</t>
  </si>
  <si>
    <t>教育情報事業</t>
  </si>
  <si>
    <t>配賦率</t>
  </si>
  <si>
    <t>金額</t>
  </si>
  <si>
    <t>単位：円</t>
    <rPh sb="0" eb="2">
      <t>タンイ</t>
    </rPh>
    <rPh sb="3" eb="4">
      <t>エン</t>
    </rPh>
    <phoneticPr fontId="2"/>
  </si>
  <si>
    <t>技能実習生受入事業費</t>
  </si>
  <si>
    <t>職業紹介費</t>
    <rPh sb="0" eb="2">
      <t>ショクギョウ</t>
    </rPh>
    <rPh sb="2" eb="4">
      <t>ショウカイ</t>
    </rPh>
    <rPh sb="4" eb="5">
      <t>ヒ</t>
    </rPh>
    <phoneticPr fontId="2"/>
  </si>
  <si>
    <t>講習費</t>
    <rPh sb="0" eb="2">
      <t>コウシュウ</t>
    </rPh>
    <rPh sb="2" eb="3">
      <t>ヒ</t>
    </rPh>
    <phoneticPr fontId="2"/>
  </si>
  <si>
    <t>監査指導費</t>
    <rPh sb="0" eb="2">
      <t>カンサ</t>
    </rPh>
    <rPh sb="2" eb="4">
      <t>シドウ</t>
    </rPh>
    <rPh sb="4" eb="5">
      <t>ヒ</t>
    </rPh>
    <phoneticPr fontId="2"/>
  </si>
  <si>
    <t>その他諸経費</t>
    <rPh sb="2" eb="3">
      <t>タ</t>
    </rPh>
    <rPh sb="3" eb="6">
      <t>ショケイヒ</t>
    </rPh>
    <phoneticPr fontId="2"/>
  </si>
  <si>
    <t>執務時間</t>
    <phoneticPr fontId="2"/>
  </si>
  <si>
    <t>○○費</t>
    <rPh sb="2" eb="3">
      <t>ヒ</t>
    </rPh>
    <phoneticPr fontId="2"/>
  </si>
  <si>
    <t>使用頻度</t>
    <rPh sb="0" eb="2">
      <t>シヨウ</t>
    </rPh>
    <rPh sb="2" eb="4">
      <t>ヒンド</t>
    </rPh>
    <phoneticPr fontId="2"/>
  </si>
  <si>
    <t>使用時間</t>
    <rPh sb="0" eb="2">
      <t>シヨウ</t>
    </rPh>
    <rPh sb="2" eb="4">
      <t>ジカン</t>
    </rPh>
    <phoneticPr fontId="2"/>
  </si>
  <si>
    <t>面積</t>
    <rPh sb="0" eb="2">
      <t>メンセキ</t>
    </rPh>
    <phoneticPr fontId="2"/>
  </si>
  <si>
    <t>協同組合○○○○○○○</t>
    <phoneticPr fontId="2"/>
  </si>
  <si>
    <t>共同購買事業</t>
    <rPh sb="0" eb="2">
      <t>キョウドウ</t>
    </rPh>
    <rPh sb="2" eb="4">
      <t>コウバイ</t>
    </rPh>
    <rPh sb="4" eb="6">
      <t>ジギョウ</t>
    </rPh>
    <phoneticPr fontId="2"/>
  </si>
  <si>
    <t>　(1)事業費</t>
    <rPh sb="4" eb="6">
      <t>ジギョウ</t>
    </rPh>
    <rPh sb="6" eb="7">
      <t>ヒ</t>
    </rPh>
    <phoneticPr fontId="2"/>
  </si>
  <si>
    <t>　　配賦費用</t>
    <rPh sb="2" eb="4">
      <t>ハイフ</t>
    </rPh>
    <rPh sb="4" eb="6">
      <t>ヒヨウ</t>
    </rPh>
    <phoneticPr fontId="2"/>
  </si>
  <si>
    <t>１．共同購買事業費</t>
    <rPh sb="2" eb="4">
      <t>キョウドウ</t>
    </rPh>
    <rPh sb="6" eb="8">
      <t>ジギョウ</t>
    </rPh>
    <rPh sb="8" eb="9">
      <t>ヒ</t>
    </rPh>
    <phoneticPr fontId="2"/>
  </si>
  <si>
    <t>２．外国人技能実習生受入事業費</t>
    <phoneticPr fontId="2"/>
  </si>
  <si>
    <t>Ⅱ一般管理費</t>
    <rPh sb="1" eb="3">
      <t>イッパン</t>
    </rPh>
    <rPh sb="3" eb="6">
      <t>カンリヒ</t>
    </rPh>
    <phoneticPr fontId="2"/>
  </si>
  <si>
    <t xml:space="preserve">     　　(事業費用合計)</t>
    <rPh sb="8" eb="10">
      <t>ジギョウ</t>
    </rPh>
    <rPh sb="10" eb="12">
      <t>ヒヨウ</t>
    </rPh>
    <rPh sb="12" eb="14">
      <t>ゴウケイ</t>
    </rPh>
    <phoneticPr fontId="2"/>
  </si>
  <si>
    <t>理事会4回、総会1回</t>
    <rPh sb="0" eb="2">
      <t>リジ</t>
    </rPh>
    <rPh sb="2" eb="3">
      <t>カイ</t>
    </rPh>
    <rPh sb="4" eb="5">
      <t>カイ</t>
    </rPh>
    <rPh sb="6" eb="8">
      <t>ソウカイ</t>
    </rPh>
    <rPh sb="9" eb="10">
      <t>カイ</t>
    </rPh>
    <phoneticPr fontId="2"/>
  </si>
  <si>
    <t>Ⅳ税等</t>
    <phoneticPr fontId="2"/>
  </si>
  <si>
    <t>中央会会費</t>
    <rPh sb="0" eb="2">
      <t>チュウオウ</t>
    </rPh>
    <rPh sb="2" eb="3">
      <t>カイ</t>
    </rPh>
    <rPh sb="3" eb="5">
      <t>カイヒ</t>
    </rPh>
    <phoneticPr fontId="2"/>
  </si>
  <si>
    <t>Ⅰ　事業計画</t>
    <phoneticPr fontId="2"/>
  </si>
  <si>
    <t>①本事業に責任を有する役員</t>
    <phoneticPr fontId="2"/>
  </si>
  <si>
    <t>②監理責任者</t>
    <phoneticPr fontId="2"/>
  </si>
  <si>
    <t>③外部監査人（又は外部役員）</t>
    <phoneticPr fontId="2"/>
  </si>
  <si>
    <t>④技能実習計画作成指導者</t>
    <phoneticPr fontId="2"/>
  </si>
  <si>
    <t>⑤訪問指導者</t>
    <phoneticPr fontId="2"/>
  </si>
  <si>
    <t>⑥通訳</t>
    <phoneticPr fontId="2"/>
  </si>
  <si>
    <t>⑦技能実習生からの相談に対する体制</t>
    <phoneticPr fontId="2"/>
  </si>
  <si>
    <t xml:space="preserve"> 監理責任者、技能実習計画作成指導者、訪問指導者、及び通訳が夜間及び休日を含め、技能実習生からの相談に対応する。
 また、組合通訳が技能実習生とのメール交換を通じて、日常的に技能実習生の状況把握に努め、監理責任者の指示を受けて適切に対応する。</t>
    <phoneticPr fontId="2"/>
  </si>
  <si>
    <t xml:space="preserve">協同組合○○○○○○○ </t>
    <phoneticPr fontId="2"/>
  </si>
  <si>
    <t>理事長　○○ ○○</t>
    <phoneticPr fontId="2"/>
  </si>
  <si>
    <t>事務局長　○○ ○○</t>
    <phoneticPr fontId="2"/>
  </si>
  <si>
    <t>○○ ○○</t>
    <phoneticPr fontId="2"/>
  </si>
  <si>
    <t xml:space="preserve">   </t>
    <phoneticPr fontId="2"/>
  </si>
  <si>
    <t>受入企業名</t>
    <rPh sb="0" eb="2">
      <t>ウケイ</t>
    </rPh>
    <rPh sb="2" eb="4">
      <t>キギョウ</t>
    </rPh>
    <rPh sb="4" eb="5">
      <t>メイ</t>
    </rPh>
    <phoneticPr fontId="2"/>
  </si>
  <si>
    <t>第１
期生</t>
    <rPh sb="0" eb="1">
      <t>ダイ</t>
    </rPh>
    <rPh sb="3" eb="5">
      <t>キセイ</t>
    </rPh>
    <phoneticPr fontId="2"/>
  </si>
  <si>
    <t>国名</t>
    <rPh sb="0" eb="2">
      <t>コクメイ</t>
    </rPh>
    <phoneticPr fontId="2"/>
  </si>
  <si>
    <t>第2
期生</t>
    <rPh sb="0" eb="1">
      <t>ダイ</t>
    </rPh>
    <rPh sb="3" eb="4">
      <t>キ</t>
    </rPh>
    <rPh sb="4" eb="5">
      <t>セイ</t>
    </rPh>
    <phoneticPr fontId="2"/>
  </si>
  <si>
    <t>株式会社A</t>
    <rPh sb="0" eb="4">
      <t>カブシキガイシャ</t>
    </rPh>
    <phoneticPr fontId="2"/>
  </si>
  <si>
    <t>株式会社D</t>
    <rPh sb="0" eb="4">
      <t>カブシキガイシャ</t>
    </rPh>
    <phoneticPr fontId="2"/>
  </si>
  <si>
    <t>株式会社C</t>
    <rPh sb="0" eb="4">
      <t>カブシキガイシャ</t>
    </rPh>
    <phoneticPr fontId="2"/>
  </si>
  <si>
    <t>株式会社B</t>
    <rPh sb="0" eb="4">
      <t>カブシキガイシャ</t>
    </rPh>
    <phoneticPr fontId="2"/>
  </si>
  <si>
    <t>160時間
以上</t>
    <rPh sb="3" eb="5">
      <t>ジカン</t>
    </rPh>
    <rPh sb="6" eb="8">
      <t>イジョウ</t>
    </rPh>
    <phoneticPr fontId="2"/>
  </si>
  <si>
    <t>ベトナム</t>
    <phoneticPr fontId="2"/>
  </si>
  <si>
    <t>自動車整備業</t>
    <rPh sb="0" eb="2">
      <t>ジドウ</t>
    </rPh>
    <rPh sb="2" eb="3">
      <t>シャ</t>
    </rPh>
    <rPh sb="3" eb="5">
      <t>セイビ</t>
    </rPh>
    <rPh sb="5" eb="6">
      <t>ギョウ</t>
    </rPh>
    <phoneticPr fontId="2"/>
  </si>
  <si>
    <t>面接予定
年月</t>
    <rPh sb="0" eb="2">
      <t>メンセツ</t>
    </rPh>
    <rPh sb="2" eb="4">
      <t>ヨテイ</t>
    </rPh>
    <rPh sb="5" eb="7">
      <t>ネンゲツ</t>
    </rPh>
    <phoneticPr fontId="2"/>
  </si>
  <si>
    <t>入国前
講習時間</t>
    <rPh sb="0" eb="2">
      <t>ニュウコク</t>
    </rPh>
    <rPh sb="2" eb="3">
      <t>マエ</t>
    </rPh>
    <rPh sb="4" eb="6">
      <t>コウシュウ</t>
    </rPh>
    <rPh sb="6" eb="8">
      <t>ジカン</t>
    </rPh>
    <phoneticPr fontId="2"/>
  </si>
  <si>
    <t>入国予定
年月</t>
    <rPh sb="0" eb="2">
      <t>ニュウコク</t>
    </rPh>
    <rPh sb="2" eb="4">
      <t>ヨテイ</t>
    </rPh>
    <rPh sb="5" eb="7">
      <t>ネンゲツ</t>
    </rPh>
    <phoneticPr fontId="2"/>
  </si>
  <si>
    <t>職　種</t>
    <rPh sb="0" eb="1">
      <t>ショク</t>
    </rPh>
    <rPh sb="2" eb="3">
      <t>シュ</t>
    </rPh>
    <phoneticPr fontId="2"/>
  </si>
  <si>
    <t>人数
(人)</t>
    <rPh sb="0" eb="2">
      <t>ニンズウ</t>
    </rPh>
    <rPh sb="4" eb="5">
      <t>ニン</t>
    </rPh>
    <phoneticPr fontId="2"/>
  </si>
  <si>
    <t>第１期生</t>
    <rPh sb="0" eb="1">
      <t>ダイ</t>
    </rPh>
    <rPh sb="2" eb="3">
      <t>キ</t>
    </rPh>
    <rPh sb="3" eb="4">
      <t>セイ</t>
    </rPh>
    <phoneticPr fontId="2"/>
  </si>
  <si>
    <t>第２期生</t>
    <rPh sb="0" eb="1">
      <t>ダイ</t>
    </rPh>
    <rPh sb="2" eb="3">
      <t>キ</t>
    </rPh>
    <rPh sb="3" eb="4">
      <t>セイ</t>
    </rPh>
    <phoneticPr fontId="2"/>
  </si>
  <si>
    <t>入国後講習期間</t>
    <rPh sb="0" eb="2">
      <t>ニュウコク</t>
    </rPh>
    <rPh sb="2" eb="3">
      <t>ゴ</t>
    </rPh>
    <rPh sb="3" eb="5">
      <t>コウシュウ</t>
    </rPh>
    <rPh sb="5" eb="7">
      <t>キカン</t>
    </rPh>
    <phoneticPr fontId="2"/>
  </si>
  <si>
    <t>講習時間</t>
    <rPh sb="0" eb="2">
      <t>コウシュウ</t>
    </rPh>
    <rPh sb="2" eb="4">
      <t>ジカン</t>
    </rPh>
    <phoneticPr fontId="2"/>
  </si>
  <si>
    <t>講習実施施設</t>
    <rPh sb="0" eb="2">
      <t>コウシュウ</t>
    </rPh>
    <rPh sb="2" eb="4">
      <t>ジッシ</t>
    </rPh>
    <rPh sb="4" eb="6">
      <t>シセツ</t>
    </rPh>
    <phoneticPr fontId="2"/>
  </si>
  <si>
    <t>講習宿泊施設</t>
    <rPh sb="0" eb="2">
      <t>コウシュウ</t>
    </rPh>
    <rPh sb="2" eb="4">
      <t>シュクハク</t>
    </rPh>
    <rPh sb="4" eb="6">
      <t>シセツ</t>
    </rPh>
    <phoneticPr fontId="2"/>
  </si>
  <si>
    <t>176時間</t>
    <rPh sb="3" eb="5">
      <t>ジカン</t>
    </rPh>
    <phoneticPr fontId="2"/>
  </si>
  <si>
    <t>≪A≫</t>
    <phoneticPr fontId="2"/>
  </si>
  <si>
    <t>≪B≫</t>
    <phoneticPr fontId="2"/>
  </si>
  <si>
    <t>収入の部</t>
    <rPh sb="0" eb="2">
      <t>シュウニュウ</t>
    </rPh>
    <rPh sb="3" eb="4">
      <t>ブ</t>
    </rPh>
    <phoneticPr fontId="2"/>
  </si>
  <si>
    <t>備考</t>
    <rPh sb="0" eb="2">
      <t>ビコウ</t>
    </rPh>
    <phoneticPr fontId="2"/>
  </si>
  <si>
    <t>金額</t>
    <rPh sb="0" eb="2">
      <t>キンガク</t>
    </rPh>
    <phoneticPr fontId="2"/>
  </si>
  <si>
    <t>科目</t>
    <rPh sb="0" eb="2">
      <t>カモク</t>
    </rPh>
    <phoneticPr fontId="2"/>
  </si>
  <si>
    <t>監理費収入</t>
    <rPh sb="0" eb="2">
      <t>カンリ</t>
    </rPh>
    <rPh sb="2" eb="3">
      <t>ヒ</t>
    </rPh>
    <rPh sb="3" eb="5">
      <t>シュウニュウ</t>
    </rPh>
    <phoneticPr fontId="2"/>
  </si>
  <si>
    <t>送出管理費収入</t>
    <rPh sb="0" eb="2">
      <t>オクリダ</t>
    </rPh>
    <rPh sb="2" eb="4">
      <t>カンリ</t>
    </rPh>
    <rPh sb="4" eb="5">
      <t>ヒ</t>
    </rPh>
    <rPh sb="5" eb="7">
      <t>シュウニュウ</t>
    </rPh>
    <phoneticPr fontId="2"/>
  </si>
  <si>
    <t>合計</t>
    <rPh sb="0" eb="2">
      <t>ゴウケイ</t>
    </rPh>
    <phoneticPr fontId="2"/>
  </si>
  <si>
    <t>支出の部</t>
    <rPh sb="0" eb="2">
      <t>シシュツ</t>
    </rPh>
    <rPh sb="3" eb="4">
      <t>ブ</t>
    </rPh>
    <phoneticPr fontId="2"/>
  </si>
  <si>
    <t>謝金</t>
    <rPh sb="0" eb="2">
      <t>シャキン</t>
    </rPh>
    <phoneticPr fontId="2"/>
  </si>
  <si>
    <t>インドネシア</t>
    <phoneticPr fontId="2"/>
  </si>
  <si>
    <t>金　額　（円）</t>
    <rPh sb="5" eb="6">
      <t>エン</t>
    </rPh>
    <phoneticPr fontId="2"/>
  </si>
  <si>
    <t>（１）数量及び金額</t>
    <phoneticPr fontId="2"/>
  </si>
  <si>
    <t>品　　目</t>
    <rPh sb="0" eb="1">
      <t>シナ</t>
    </rPh>
    <rPh sb="3" eb="4">
      <t>メ</t>
    </rPh>
    <phoneticPr fontId="2"/>
  </si>
  <si>
    <t>購買量</t>
    <rPh sb="0" eb="2">
      <t>コウバイ</t>
    </rPh>
    <rPh sb="2" eb="3">
      <t>リョウ</t>
    </rPh>
    <phoneticPr fontId="2"/>
  </si>
  <si>
    <t>単価</t>
    <rPh sb="0" eb="2">
      <t>タンカ</t>
    </rPh>
    <phoneticPr fontId="2"/>
  </si>
  <si>
    <t>購買高</t>
    <rPh sb="0" eb="2">
      <t>コウバイ</t>
    </rPh>
    <rPh sb="2" eb="3">
      <t>ダカ</t>
    </rPh>
    <phoneticPr fontId="2"/>
  </si>
  <si>
    <t>手数料率</t>
    <rPh sb="0" eb="3">
      <t>テスウリョウ</t>
    </rPh>
    <rPh sb="3" eb="4">
      <t>リツ</t>
    </rPh>
    <phoneticPr fontId="2"/>
  </si>
  <si>
    <t>購買原価</t>
    <rPh sb="0" eb="2">
      <t>コウバイ</t>
    </rPh>
    <rPh sb="2" eb="4">
      <t>ゲンカ</t>
    </rPh>
    <phoneticPr fontId="2"/>
  </si>
  <si>
    <t>過去1年間の組合員の購買高</t>
    <rPh sb="0" eb="2">
      <t>カコ</t>
    </rPh>
    <rPh sb="3" eb="5">
      <t>ネンカン</t>
    </rPh>
    <rPh sb="6" eb="9">
      <t>クミアイイン</t>
    </rPh>
    <rPh sb="10" eb="13">
      <t>コウバイダカ</t>
    </rPh>
    <phoneticPr fontId="2"/>
  </si>
  <si>
    <t>合　　計</t>
    <rPh sb="0" eb="1">
      <t>ゴウ</t>
    </rPh>
    <rPh sb="3" eb="4">
      <t>ケイ</t>
    </rPh>
    <phoneticPr fontId="2"/>
  </si>
  <si>
    <t>（２）仕入先</t>
    <phoneticPr fontId="2"/>
  </si>
  <si>
    <t>（３）代金決済方法</t>
    <phoneticPr fontId="2"/>
  </si>
  <si>
    <t>ア）組合員～組合間　　　月末締め翌月末現金払い</t>
    <phoneticPr fontId="2"/>
  </si>
  <si>
    <t>イ）組合～仕入先間　　　月末締め翌々月10日現金払い</t>
    <phoneticPr fontId="2"/>
  </si>
  <si>
    <t>（４）組合員におよぼす影響</t>
    <phoneticPr fontId="2"/>
  </si>
  <si>
    <t>　組合で大量に購買するため通常より安価となる。</t>
    <phoneticPr fontId="2"/>
  </si>
  <si>
    <t>株式会社○○○</t>
    <phoneticPr fontId="2"/>
  </si>
  <si>
    <t>　この事業は、組合員の需要する次の○○○○等を組合員からの委託を受けて組合が購買することにより行う。</t>
    <phoneticPr fontId="2"/>
  </si>
  <si>
    <t>○○○○</t>
    <phoneticPr fontId="2"/>
  </si>
  <si>
    <t>**本</t>
    <rPh sb="2" eb="3">
      <t>ホン</t>
    </rPh>
    <phoneticPr fontId="2"/>
  </si>
  <si>
    <t>**袋</t>
    <rPh sb="2" eb="3">
      <t>フクロ</t>
    </rPh>
    <phoneticPr fontId="2"/>
  </si>
  <si>
    <t>**箱</t>
    <rPh sb="2" eb="3">
      <t>ハコ</t>
    </rPh>
    <phoneticPr fontId="2"/>
  </si>
  <si>
    <t>**ℓ</t>
    <phoneticPr fontId="2"/>
  </si>
  <si>
    <t>**㎏</t>
    <phoneticPr fontId="2"/>
  </si>
  <si>
    <t>***</t>
    <phoneticPr fontId="2"/>
  </si>
  <si>
    <t>１．共同購買事業</t>
    <rPh sb="2" eb="4">
      <t>キョウドウ</t>
    </rPh>
    <rPh sb="4" eb="6">
      <t>コウバイ</t>
    </rPh>
    <rPh sb="6" eb="8">
      <t>ジギョウ</t>
    </rPh>
    <phoneticPr fontId="2"/>
  </si>
  <si>
    <t xml:space="preserve"> ２．外国人技能実習生共同受入事業及び外国人技能実習生共同受入れに係る職業紹介事業</t>
    <phoneticPr fontId="2"/>
  </si>
  <si>
    <t>　この事業は、組合員等に対し経営管理及び生産技術の向上を図るため、次の研究会（講習会、講演会）並びに情報の提供をすることにより行う。</t>
    <phoneticPr fontId="2"/>
  </si>
  <si>
    <t>（１）講習会、研究会の開催</t>
    <phoneticPr fontId="2"/>
  </si>
  <si>
    <t>名称</t>
    <rPh sb="0" eb="2">
      <t>メイショウ</t>
    </rPh>
    <phoneticPr fontId="2"/>
  </si>
  <si>
    <t>開催予定月</t>
    <rPh sb="0" eb="2">
      <t>カイサイ</t>
    </rPh>
    <rPh sb="2" eb="4">
      <t>ヨテイ</t>
    </rPh>
    <rPh sb="4" eb="5">
      <t>ツキ</t>
    </rPh>
    <phoneticPr fontId="2"/>
  </si>
  <si>
    <t>予定講師</t>
    <rPh sb="0" eb="2">
      <t>ヨテイ</t>
    </rPh>
    <rPh sb="2" eb="4">
      <t>コウシ</t>
    </rPh>
    <phoneticPr fontId="2"/>
  </si>
  <si>
    <t>講習内容</t>
    <rPh sb="0" eb="2">
      <t>コウシュウ</t>
    </rPh>
    <rPh sb="2" eb="4">
      <t>ナイヨウ</t>
    </rPh>
    <phoneticPr fontId="2"/>
  </si>
  <si>
    <t>（２）情報の提供</t>
    <phoneticPr fontId="2"/>
  </si>
  <si>
    <t>　組合員の取扱う製品（商品）の市況の情報を収集し、E-MAILにより提供する。</t>
    <rPh sb="34" eb="36">
      <t>テイキョウ</t>
    </rPh>
    <phoneticPr fontId="2"/>
  </si>
  <si>
    <t>　この事業は、組合員等の死亡、傷害事故に対する見舞金を支給することにより行う。
　なお、この事業の運営は賦課金収入により行う。</t>
    <phoneticPr fontId="2"/>
  </si>
  <si>
    <t>死　　亡　　　　　組合員　　　　　　　　　10,000円
　　　　　　　　　組合員の配偶者　　　　　10,000円
傷害事故　　　　　組合員　全治１０日以内　10,000円
　　　　　　　　　組合員　全治１１日以上　20,000円</t>
    <phoneticPr fontId="2"/>
  </si>
  <si>
    <t>○○講習会</t>
    <rPh sb="2" eb="5">
      <t>コウシュウカイ</t>
    </rPh>
    <phoneticPr fontId="2"/>
  </si>
  <si>
    <t>○○</t>
    <phoneticPr fontId="2"/>
  </si>
  <si>
    <t>○○について</t>
    <phoneticPr fontId="2"/>
  </si>
  <si>
    <t xml:space="preserve">  この事業は、わが国で開発され培われた技術・技能・知識を開発途上国に移転を図り、当該開発途上国の経済発展を担う「人づくり」に寄与することを目的に、組合が技能実習生を受入れ、技能実習実施計画に基づき講習、実習を実施することにより行う。</t>
    <phoneticPr fontId="2"/>
  </si>
  <si>
    <t>コード</t>
    <phoneticPr fontId="2"/>
  </si>
  <si>
    <t>1-1</t>
  </si>
  <si>
    <t>3-8</t>
  </si>
  <si>
    <t>3-21</t>
  </si>
  <si>
    <t>自動車整備</t>
  </si>
  <si>
    <t>7-11</t>
  </si>
  <si>
    <t>送出国</t>
  </si>
  <si>
    <t>送出機関１</t>
    <phoneticPr fontId="2"/>
  </si>
  <si>
    <t>○○○○○○○○○○○○○○○○○○</t>
    <phoneticPr fontId="2"/>
  </si>
  <si>
    <t>送出機関２</t>
  </si>
  <si>
    <t>送出機関３</t>
  </si>
  <si>
    <t>インドネシア　（０人）</t>
    <phoneticPr fontId="2"/>
  </si>
  <si>
    <t>送出機関</t>
    <phoneticPr fontId="2"/>
  </si>
  <si>
    <t>（※　技能実習生数は、今年度中に入国予定の実習生の人数）</t>
    <phoneticPr fontId="2"/>
  </si>
  <si>
    <t>理事長　</t>
    <phoneticPr fontId="2"/>
  </si>
  <si>
    <t>事務局長　</t>
    <phoneticPr fontId="2"/>
  </si>
  <si>
    <t>社会保険労務士　</t>
    <phoneticPr fontId="2"/>
  </si>
  <si>
    <t>耕種農業</t>
    <phoneticPr fontId="2"/>
  </si>
  <si>
    <t>○○ ○○</t>
  </si>
  <si>
    <t>とび、建設機械施工</t>
    <phoneticPr fontId="2"/>
  </si>
  <si>
    <t>ベトナム　　</t>
    <phoneticPr fontId="2"/>
  </si>
  <si>
    <t>※　「職種」に「介護」が含まれる場合は、以下を追加し、⑦技能実習生からの相談に対する体制を、⑩技能実習生からの相談に対する体制に変更すること。</t>
    <rPh sb="20" eb="22">
      <t>イカ</t>
    </rPh>
    <rPh sb="23" eb="25">
      <t>ツイカ</t>
    </rPh>
    <rPh sb="64" eb="66">
      <t>ヘンコウ</t>
    </rPh>
    <phoneticPr fontId="2"/>
  </si>
  <si>
    <t>⑦日本語講師</t>
    <phoneticPr fontId="2"/>
  </si>
  <si>
    <t>⑧介護講習講師</t>
    <phoneticPr fontId="2"/>
  </si>
  <si>
    <t>(ロ)講習実施計画</t>
    <phoneticPr fontId="2"/>
  </si>
  <si>
    <t>(ハ)実習計画</t>
    <phoneticPr fontId="2"/>
  </si>
  <si>
    <t>　１．人件費</t>
    <phoneticPr fontId="2"/>
  </si>
  <si>
    <t>　　(1)職員給料</t>
    <rPh sb="5" eb="7">
      <t>ショクイン</t>
    </rPh>
    <rPh sb="7" eb="9">
      <t>キュウリョウ</t>
    </rPh>
    <phoneticPr fontId="2"/>
  </si>
  <si>
    <t>　　(2)法定福利費</t>
    <rPh sb="5" eb="7">
      <t>ホウテイ</t>
    </rPh>
    <rPh sb="7" eb="9">
      <t>フクリ</t>
    </rPh>
    <rPh sb="9" eb="10">
      <t>ヒ</t>
    </rPh>
    <phoneticPr fontId="2"/>
  </si>
  <si>
    <t>　　(3)福利厚生費</t>
    <rPh sb="5" eb="7">
      <t>フクリ</t>
    </rPh>
    <rPh sb="7" eb="10">
      <t>コウセイヒ</t>
    </rPh>
    <phoneticPr fontId="2"/>
  </si>
  <si>
    <t>　２．業務費</t>
    <phoneticPr fontId="2"/>
  </si>
  <si>
    <t>　　(1)事務用品費</t>
    <rPh sb="5" eb="7">
      <t>ジム</t>
    </rPh>
    <rPh sb="7" eb="9">
      <t>ヨウヒン</t>
    </rPh>
    <rPh sb="9" eb="10">
      <t>ヒ</t>
    </rPh>
    <phoneticPr fontId="2"/>
  </si>
  <si>
    <t>　　(2)消耗品費</t>
    <rPh sb="5" eb="7">
      <t>ショウモウ</t>
    </rPh>
    <rPh sb="7" eb="8">
      <t>ヒン</t>
    </rPh>
    <rPh sb="8" eb="9">
      <t>ヒ</t>
    </rPh>
    <phoneticPr fontId="2"/>
  </si>
  <si>
    <t>　　(3)通信運搬費</t>
    <rPh sb="5" eb="7">
      <t>ツウシン</t>
    </rPh>
    <rPh sb="7" eb="9">
      <t>ウンパン</t>
    </rPh>
    <rPh sb="9" eb="10">
      <t>ヒ</t>
    </rPh>
    <phoneticPr fontId="2"/>
  </si>
  <si>
    <t>　　(4)地代家賃</t>
    <rPh sb="5" eb="7">
      <t>チダイ</t>
    </rPh>
    <rPh sb="7" eb="9">
      <t>ヤチン</t>
    </rPh>
    <phoneticPr fontId="2"/>
  </si>
  <si>
    <t>　　(5)水道光熱費</t>
    <rPh sb="5" eb="7">
      <t>スイドウ</t>
    </rPh>
    <rPh sb="7" eb="10">
      <t>コウネツヒ</t>
    </rPh>
    <phoneticPr fontId="2"/>
  </si>
  <si>
    <t>　　(6)旅費交通費</t>
    <phoneticPr fontId="2"/>
  </si>
  <si>
    <t>　　(7)賃借料</t>
    <phoneticPr fontId="2"/>
  </si>
  <si>
    <t>　　(8)会議費</t>
    <rPh sb="5" eb="8">
      <t>カイギヒ</t>
    </rPh>
    <phoneticPr fontId="2"/>
  </si>
  <si>
    <t>　　(9)関係団体負担金</t>
    <rPh sb="5" eb="7">
      <t>カンケイ</t>
    </rPh>
    <rPh sb="7" eb="9">
      <t>ダンタイ</t>
    </rPh>
    <rPh sb="9" eb="12">
      <t>フタンキン</t>
    </rPh>
    <phoneticPr fontId="2"/>
  </si>
  <si>
    <t>　３．諸税負担金</t>
    <phoneticPr fontId="2"/>
  </si>
  <si>
    <t>　　(1)租税公課</t>
    <rPh sb="5" eb="7">
      <t>ソゼイ</t>
    </rPh>
    <rPh sb="7" eb="9">
      <t>コウカ</t>
    </rPh>
    <phoneticPr fontId="2"/>
  </si>
  <si>
    <t>　　(2)消費税等</t>
    <phoneticPr fontId="2"/>
  </si>
  <si>
    <t>　4．事業費へ振替え</t>
    <rPh sb="3" eb="6">
      <t>ジギョウヒ</t>
    </rPh>
    <rPh sb="7" eb="9">
      <t>フリカ</t>
    </rPh>
    <phoneticPr fontId="2"/>
  </si>
  <si>
    <t>　　(1)共同購買事業費へ配賦</t>
    <rPh sb="5" eb="7">
      <t>キョウドウ</t>
    </rPh>
    <rPh sb="7" eb="9">
      <t>コウバイ</t>
    </rPh>
    <rPh sb="9" eb="11">
      <t>ジギョウ</t>
    </rPh>
    <rPh sb="11" eb="12">
      <t>ヒ</t>
    </rPh>
    <rPh sb="13" eb="15">
      <t>ハイフ</t>
    </rPh>
    <phoneticPr fontId="2"/>
  </si>
  <si>
    <t>　　(2)外国人技能実習生受入事業</t>
    <phoneticPr fontId="2"/>
  </si>
  <si>
    <t>令和　○年　３月３１日まで</t>
    <rPh sb="0" eb="1">
      <t>レイ</t>
    </rPh>
    <rPh sb="1" eb="2">
      <t>ワ</t>
    </rPh>
    <phoneticPr fontId="2"/>
  </si>
  <si>
    <t>至：令和○年  3月31日</t>
    <rPh sb="0" eb="1">
      <t>イタル</t>
    </rPh>
    <rPh sb="2" eb="3">
      <t>レイ</t>
    </rPh>
    <rPh sb="3" eb="4">
      <t>ワ</t>
    </rPh>
    <rPh sb="5" eb="6">
      <t>ネン</t>
    </rPh>
    <rPh sb="6" eb="7">
      <t>ヘイネン</t>
    </rPh>
    <rPh sb="9" eb="10">
      <t>ガツ</t>
    </rPh>
    <rPh sb="12" eb="13">
      <t>ニチ</t>
    </rPh>
    <phoneticPr fontId="2"/>
  </si>
  <si>
    <t>自：令和○年 4月  1日</t>
    <rPh sb="0" eb="1">
      <t>ジ</t>
    </rPh>
    <rPh sb="2" eb="3">
      <t>レイ</t>
    </rPh>
    <rPh sb="3" eb="4">
      <t>ワ</t>
    </rPh>
    <rPh sb="5" eb="6">
      <t>ネン</t>
    </rPh>
    <rPh sb="6" eb="7">
      <t>ヘイネン</t>
    </rPh>
    <rPh sb="8" eb="9">
      <t>ガツ</t>
    </rPh>
    <rPh sb="12" eb="13">
      <t>ニチ</t>
    </rPh>
    <phoneticPr fontId="2"/>
  </si>
  <si>
    <t>令和　○年　４月　１日から</t>
    <rPh sb="0" eb="1">
      <t>レイ</t>
    </rPh>
    <rPh sb="1" eb="2">
      <t>ワ</t>
    </rPh>
    <phoneticPr fontId="2"/>
  </si>
  <si>
    <t>Ⅲ事業外収益</t>
    <phoneticPr fontId="2"/>
  </si>
  <si>
    <t>　１．受取利息</t>
    <phoneticPr fontId="2"/>
  </si>
  <si>
    <t>　２．雑収入</t>
    <phoneticPr fontId="2"/>
  </si>
  <si>
    <t>事業計画書の通り</t>
    <phoneticPr fontId="2"/>
  </si>
  <si>
    <t xml:space="preserve"> １．共同購買事業収入</t>
    <rPh sb="3" eb="5">
      <t>キョウドウ</t>
    </rPh>
    <rPh sb="7" eb="9">
      <t>ジギョウ</t>
    </rPh>
    <rPh sb="9" eb="11">
      <t>シュウニュウ</t>
    </rPh>
    <phoneticPr fontId="2"/>
  </si>
  <si>
    <t xml:space="preserve"> ２．外国人技能実習生受入事業収入</t>
    <phoneticPr fontId="2"/>
  </si>
  <si>
    <t xml:space="preserve">  １．賦課金収入</t>
    <phoneticPr fontId="2"/>
  </si>
  <si>
    <t>事業計画書の通り</t>
    <phoneticPr fontId="2"/>
  </si>
  <si>
    <t>とび</t>
    <phoneticPr fontId="2"/>
  </si>
  <si>
    <t>建設機械施工</t>
    <phoneticPr fontId="2"/>
  </si>
  <si>
    <t>ベトナム　（５人）</t>
    <phoneticPr fontId="2"/>
  </si>
  <si>
    <t>（イ）職業紹介計画</t>
    <phoneticPr fontId="2"/>
  </si>
  <si>
    <t>耕種農業</t>
    <rPh sb="0" eb="1">
      <t>コウ</t>
    </rPh>
    <rPh sb="1" eb="2">
      <t>タネ</t>
    </rPh>
    <rPh sb="2" eb="4">
      <t>ノウギョウ</t>
    </rPh>
    <phoneticPr fontId="2"/>
  </si>
  <si>
    <t>第３
期生</t>
    <rPh sb="0" eb="1">
      <t>ダイ</t>
    </rPh>
    <rPh sb="3" eb="5">
      <t>キセイ</t>
    </rPh>
    <phoneticPr fontId="2"/>
  </si>
  <si>
    <t>合計</t>
    <phoneticPr fontId="2"/>
  </si>
  <si>
    <t>－</t>
    <phoneticPr fontId="2"/>
  </si>
  <si>
    <t>３カ国</t>
    <rPh sb="2" eb="3">
      <t>コク</t>
    </rPh>
    <phoneticPr fontId="2"/>
  </si>
  <si>
    <t>４職種</t>
    <rPh sb="1" eb="3">
      <t>ショクシュ</t>
    </rPh>
    <phoneticPr fontId="2"/>
  </si>
  <si>
    <t>≪C≫</t>
    <phoneticPr fontId="2"/>
  </si>
  <si>
    <t xml:space="preserve">講習実施施設 及び 講習宿泊施設
</t>
    <rPh sb="7" eb="8">
      <t>オヨ</t>
    </rPh>
    <phoneticPr fontId="2"/>
  </si>
  <si>
    <t>実習開始</t>
    <rPh sb="0" eb="2">
      <t>ジッシュウ</t>
    </rPh>
    <rPh sb="2" eb="4">
      <t>カイシ</t>
    </rPh>
    <phoneticPr fontId="2"/>
  </si>
  <si>
    <t>実習終了</t>
    <phoneticPr fontId="2"/>
  </si>
  <si>
    <t>職種</t>
    <rPh sb="0" eb="2">
      <t>ショクシュ</t>
    </rPh>
    <phoneticPr fontId="2"/>
  </si>
  <si>
    <t>実習生数</t>
    <phoneticPr fontId="2"/>
  </si>
  <si>
    <t>自動車整備業</t>
    <rPh sb="0" eb="3">
      <t>ジドウシャ</t>
    </rPh>
    <rPh sb="3" eb="5">
      <t>セイビ</t>
    </rPh>
    <rPh sb="5" eb="6">
      <t>ギョウ</t>
    </rPh>
    <phoneticPr fontId="2"/>
  </si>
  <si>
    <t>３人</t>
    <rPh sb="1" eb="2">
      <t>ニン</t>
    </rPh>
    <phoneticPr fontId="2"/>
  </si>
  <si>
    <t>２人</t>
    <rPh sb="1" eb="2">
      <t>ニン</t>
    </rPh>
    <phoneticPr fontId="2"/>
  </si>
  <si>
    <t>建設機械施工</t>
    <rPh sb="0" eb="2">
      <t>ケンセツ</t>
    </rPh>
    <rPh sb="2" eb="4">
      <t>キカイ</t>
    </rPh>
    <rPh sb="4" eb="6">
      <t>セコウ</t>
    </rPh>
    <phoneticPr fontId="2"/>
  </si>
  <si>
    <t>１０人</t>
    <rPh sb="2" eb="3">
      <t>ニン</t>
    </rPh>
    <phoneticPr fontId="2"/>
  </si>
  <si>
    <t>２カ国</t>
    <phoneticPr fontId="2"/>
  </si>
  <si>
    <t>金額　（円）</t>
    <rPh sb="0" eb="2">
      <t>キンガク</t>
    </rPh>
    <rPh sb="4" eb="5">
      <t>エン</t>
    </rPh>
    <phoneticPr fontId="2"/>
  </si>
  <si>
    <t>（ロ）その他収入</t>
    <rPh sb="5" eb="6">
      <t>タ</t>
    </rPh>
    <rPh sb="6" eb="8">
      <t>シュウニュウ</t>
    </rPh>
    <phoneticPr fontId="2"/>
  </si>
  <si>
    <t>面接負担金収入</t>
    <phoneticPr fontId="2"/>
  </si>
  <si>
    <t>本邦外講習負担金収入</t>
    <phoneticPr fontId="2"/>
  </si>
  <si>
    <t>講習負担金収入</t>
    <phoneticPr fontId="2"/>
  </si>
  <si>
    <t>入国関係負担金収入</t>
    <phoneticPr fontId="2"/>
  </si>
  <si>
    <t>（イ）職業紹介費</t>
    <phoneticPr fontId="2"/>
  </si>
  <si>
    <t>送出管理費</t>
    <phoneticPr fontId="2"/>
  </si>
  <si>
    <t>面接費</t>
    <rPh sb="0" eb="2">
      <t>メンセツ</t>
    </rPh>
    <rPh sb="2" eb="3">
      <t>ヒ</t>
    </rPh>
    <phoneticPr fontId="2"/>
  </si>
  <si>
    <t>交通費</t>
    <phoneticPr fontId="2"/>
  </si>
  <si>
    <t>配賦経費</t>
  </si>
  <si>
    <t>（ロ）講習費</t>
    <phoneticPr fontId="2"/>
  </si>
  <si>
    <t>本邦外講習委託費</t>
    <phoneticPr fontId="2"/>
  </si>
  <si>
    <t>講習委託費</t>
    <phoneticPr fontId="2"/>
  </si>
  <si>
    <t>講習手当</t>
  </si>
  <si>
    <t>配賦経費</t>
    <phoneticPr fontId="2"/>
  </si>
  <si>
    <t>（ハ）監査指導費</t>
    <phoneticPr fontId="2"/>
  </si>
  <si>
    <t>監査指導旅費</t>
    <rPh sb="0" eb="2">
      <t>カンサ</t>
    </rPh>
    <rPh sb="2" eb="4">
      <t>シドウ</t>
    </rPh>
    <rPh sb="4" eb="5">
      <t>リョ</t>
    </rPh>
    <rPh sb="5" eb="6">
      <t>ヒ</t>
    </rPh>
    <phoneticPr fontId="2"/>
  </si>
  <si>
    <t>（ニ）その他諸経費</t>
    <phoneticPr fontId="2"/>
  </si>
  <si>
    <t>渡航費</t>
    <phoneticPr fontId="2"/>
  </si>
  <si>
    <t>入国関係費用</t>
    <phoneticPr fontId="2"/>
  </si>
  <si>
    <t>相談・支援費</t>
  </si>
  <si>
    <t>その他経費</t>
  </si>
  <si>
    <t>※ 金額については予定であり、費用については適切に精算し実費を徴収する。</t>
  </si>
  <si>
    <t>　本組合は、一定の専門性・技能を有する外国人に対し、組合員である特定技能所属機関からの委託を受け特定技能外国人の受入れ支援を目的に特定技能外国人が本邦での活動を安定的・円滑に行えるよう日常生活上、職業生活上又は社会生活上の支援を行う。</t>
    <phoneticPr fontId="2"/>
  </si>
  <si>
    <t>分　野</t>
  </si>
  <si>
    <t>国　名</t>
  </si>
  <si>
    <t>開始予定月</t>
  </si>
  <si>
    <t>人　数</t>
  </si>
  <si>
    <t>農業</t>
  </si>
  <si>
    <t>飲食料品製造業</t>
  </si>
  <si>
    <t>素形材産業</t>
  </si>
  <si>
    <t>産業機械製造業</t>
  </si>
  <si>
    <t>電気・電子情報関連産業</t>
  </si>
  <si>
    <t>建設業</t>
  </si>
  <si>
    <t>造船舶用工業</t>
  </si>
  <si>
    <t>①特定技能所属機関数　8社</t>
    <phoneticPr fontId="2"/>
  </si>
  <si>
    <t>②予定送出し国並びに年内予定受入特定技能外国人数</t>
    <phoneticPr fontId="2"/>
  </si>
  <si>
    <t>③特定技能分野</t>
    <phoneticPr fontId="2"/>
  </si>
  <si>
    <r>
      <t>農業、漁業、飲食料品製造業、素形材産業、産業機械製造業、電気・電子情報関連産業、建設業、造船舶用工業　</t>
    </r>
    <r>
      <rPr>
        <u/>
        <sz val="11"/>
        <rFont val="ＭＳ Ｐ明朝"/>
        <family val="1"/>
        <charset val="128"/>
      </rPr>
      <t>計　8分野</t>
    </r>
    <phoneticPr fontId="2"/>
  </si>
  <si>
    <t>①特定技能外国人支援責任者</t>
    <phoneticPr fontId="2"/>
  </si>
  <si>
    <t>②特定技能外国人支援担当者</t>
    <phoneticPr fontId="2"/>
  </si>
  <si>
    <t>③通訳</t>
    <phoneticPr fontId="2"/>
  </si>
  <si>
    <t>科目</t>
  </si>
  <si>
    <t>金額（円）</t>
  </si>
  <si>
    <t>備考</t>
  </si>
  <si>
    <t>支援手数料</t>
    <phoneticPr fontId="2"/>
  </si>
  <si>
    <t>合計</t>
  </si>
  <si>
    <t>支援協力費</t>
  </si>
  <si>
    <t>相談支援旅費</t>
  </si>
  <si>
    <t>役職員の特定技能外国人の相談支援等に係る旅費・日当・宿泊費</t>
  </si>
  <si>
    <t>平均@10,000×20人</t>
    <phoneticPr fontId="2"/>
  </si>
  <si>
    <t>その他交通費</t>
  </si>
  <si>
    <t>出入国対応等交通費</t>
  </si>
  <si>
    <t>通信費</t>
  </si>
  <si>
    <t>特定技能外国人、特定技能所属機関との</t>
    <phoneticPr fontId="2"/>
  </si>
  <si>
    <t>連絡、情報提供等</t>
    <phoneticPr fontId="2"/>
  </si>
  <si>
    <t>消耗品費</t>
  </si>
  <si>
    <t>事務用品等</t>
  </si>
  <si>
    <t>予備費</t>
  </si>
  <si>
    <t>登録支援機関登録料、各業界団体の協議会会費含む</t>
  </si>
  <si>
    <t>　組合は、本事業実施にあたり、現在届出ている職業紹介事業の「取扱職種の範囲等」の変更の届出を行い、特定技能外国人受入れに係る職業紹介事業の規定を追加する。</t>
    <phoneticPr fontId="2"/>
  </si>
  <si>
    <t>面接／雇用契約</t>
  </si>
  <si>
    <t>開始</t>
  </si>
  <si>
    <t>人数</t>
  </si>
  <si>
    <t>予定年月</t>
  </si>
  <si>
    <t>予定月</t>
  </si>
  <si>
    <t>①職業紹介責任者</t>
    <phoneticPr fontId="2"/>
  </si>
  <si>
    <t>理事　○○ ○○</t>
    <phoneticPr fontId="2"/>
  </si>
  <si>
    <t>渡航費</t>
  </si>
  <si>
    <t>特定技能者と面接のための費用</t>
    <phoneticPr fontId="2"/>
  </si>
  <si>
    <t>交通費</t>
  </si>
  <si>
    <t>職業紹介に係る交通費</t>
  </si>
  <si>
    <t>1,000円×2人×10回</t>
    <rPh sb="12" eb="13">
      <t>カイ</t>
    </rPh>
    <phoneticPr fontId="2"/>
  </si>
  <si>
    <t>採用面接費</t>
  </si>
  <si>
    <t>送出し国において特定技能者と現地面接</t>
    <phoneticPr fontId="2"/>
  </si>
  <si>
    <t>のための諸費用</t>
    <phoneticPr fontId="2"/>
  </si>
  <si>
    <t>送出し機関との連絡等</t>
  </si>
  <si>
    <t>令和　○年度　収支予算書</t>
    <phoneticPr fontId="2"/>
  </si>
  <si>
    <t>令和　○年度における費用配賦表</t>
    <rPh sb="0" eb="2">
      <t>レイワ</t>
    </rPh>
    <rPh sb="4" eb="6">
      <t>ネンド</t>
    </rPh>
    <phoneticPr fontId="2"/>
  </si>
  <si>
    <t>特定技能外国人支援事業</t>
    <rPh sb="0" eb="2">
      <t>トクテイ</t>
    </rPh>
    <rPh sb="2" eb="4">
      <t>ギノウ</t>
    </rPh>
    <rPh sb="4" eb="7">
      <t>ガイコクジン</t>
    </rPh>
    <rPh sb="7" eb="9">
      <t>シエン</t>
    </rPh>
    <rPh sb="9" eb="11">
      <t>ジギョウ</t>
    </rPh>
    <phoneticPr fontId="2"/>
  </si>
  <si>
    <t>職業紹介費</t>
    <rPh sb="0" eb="2">
      <t>ショクギョウ</t>
    </rPh>
    <rPh sb="2" eb="4">
      <t>ショウカイ</t>
    </rPh>
    <rPh sb="4" eb="5">
      <t>ヒ</t>
    </rPh>
    <phoneticPr fontId="2"/>
  </si>
  <si>
    <t>支援事業費</t>
    <rPh sb="0" eb="2">
      <t>シエン</t>
    </rPh>
    <rPh sb="2" eb="5">
      <t>ジギョウヒ</t>
    </rPh>
    <phoneticPr fontId="2"/>
  </si>
  <si>
    <t>（イ）監理費収入</t>
    <rPh sb="3" eb="5">
      <t>カンリ</t>
    </rPh>
    <rPh sb="5" eb="6">
      <t>ヒ</t>
    </rPh>
    <rPh sb="6" eb="8">
      <t>シュウニュウ</t>
    </rPh>
    <phoneticPr fontId="2"/>
  </si>
  <si>
    <t>3,000円×26社・月</t>
    <rPh sb="5" eb="6">
      <t>エン</t>
    </rPh>
    <rPh sb="9" eb="10">
      <t>シャ</t>
    </rPh>
    <rPh sb="11" eb="12">
      <t>ツキ</t>
    </rPh>
    <phoneticPr fontId="2"/>
  </si>
  <si>
    <t>　　職　種</t>
    <phoneticPr fontId="2"/>
  </si>
  <si>
    <t>　職　務</t>
    <phoneticPr fontId="2"/>
  </si>
  <si>
    <t>　担当者</t>
    <phoneticPr fontId="2"/>
  </si>
  <si>
    <t>　備　考</t>
    <phoneticPr fontId="2"/>
  </si>
  <si>
    <t>⑨</t>
    <phoneticPr fontId="2"/>
  </si>
  <si>
    <t>介護職として経験又は知識を有する役職員</t>
    <phoneticPr fontId="2"/>
  </si>
  <si>
    <t>×約22%</t>
    <phoneticPr fontId="2"/>
  </si>
  <si>
    <t>均等割71,000円</t>
    <phoneticPr fontId="2"/>
  </si>
  <si>
    <t>　法人税等(100円未満切捨）</t>
    <rPh sb="4" eb="5">
      <t>トウ</t>
    </rPh>
    <phoneticPr fontId="2"/>
  </si>
  <si>
    <t xml:space="preserve"> ３．育成就労外国人共同受入事業及び育成就労外国人共同受入れに係る職業紹介事業</t>
    <phoneticPr fontId="2"/>
  </si>
  <si>
    <t>産業分野</t>
    <rPh sb="0" eb="2">
      <t>サンギョウ</t>
    </rPh>
    <rPh sb="2" eb="4">
      <t>ブンヤ</t>
    </rPh>
    <phoneticPr fontId="2"/>
  </si>
  <si>
    <t>工業製品製造業分野</t>
    <rPh sb="0" eb="2">
      <t>コウギョウ</t>
    </rPh>
    <rPh sb="2" eb="4">
      <t>セイヒン</t>
    </rPh>
    <rPh sb="4" eb="7">
      <t>セイゾウギョウ</t>
    </rPh>
    <rPh sb="7" eb="9">
      <t>ブンヤ</t>
    </rPh>
    <phoneticPr fontId="2"/>
  </si>
  <si>
    <t>ア　機械金属加工業務</t>
    <phoneticPr fontId="2"/>
  </si>
  <si>
    <t>業務区分</t>
    <phoneticPr fontId="2"/>
  </si>
  <si>
    <t>イ　電気電子機器組立て業務</t>
    <rPh sb="11" eb="13">
      <t>ギョウム</t>
    </rPh>
    <phoneticPr fontId="2"/>
  </si>
  <si>
    <t>ウ　コンクリート製品製造業務</t>
    <rPh sb="12" eb="14">
      <t>ギョウム</t>
    </rPh>
    <phoneticPr fontId="2"/>
  </si>
  <si>
    <t>ビルクリーニング</t>
    <phoneticPr fontId="2"/>
  </si>
  <si>
    <t>ア　ビルクリーニング業務</t>
    <rPh sb="10" eb="12">
      <t>ギョウム</t>
    </rPh>
    <phoneticPr fontId="2"/>
  </si>
  <si>
    <t>令和８年度（令和８年４月１日～令和９年３月３１日）は受入予定なし。</t>
    <phoneticPr fontId="2"/>
  </si>
  <si>
    <t>送出し機関の選定及び送出し機関との協定又は契約の締結等を行う。</t>
    <phoneticPr fontId="2"/>
  </si>
  <si>
    <t>①責任役員</t>
    <phoneticPr fontId="2"/>
  </si>
  <si>
    <t>②監理支援責任者</t>
    <rPh sb="3" eb="5">
      <t>シエン</t>
    </rPh>
    <phoneticPr fontId="2"/>
  </si>
  <si>
    <t>③外部監査人</t>
    <phoneticPr fontId="2"/>
  </si>
  <si>
    <t>⑦通訳</t>
    <phoneticPr fontId="2"/>
  </si>
  <si>
    <t>監理支援責任者、育成就労計画作成者、訪問指導者、及び通訳が夜間及び休日を含め、育成就労外国人からの相談に対応する。
また、組合通訳が育成就労外国人とのSNS等の連絡先交換を通じて、日常的に育成就労外国人の状況把握に努め、監理支援責任者の指示を受けて適切に対応する。</t>
    <phoneticPr fontId="2"/>
  </si>
  <si>
    <t>R8.10月</t>
    <rPh sb="5" eb="6">
      <t>ガツ</t>
    </rPh>
    <phoneticPr fontId="2"/>
  </si>
  <si>
    <t>R8.12月</t>
    <rPh sb="5" eb="6">
      <t>ガツ</t>
    </rPh>
    <phoneticPr fontId="2"/>
  </si>
  <si>
    <t>R9.2月</t>
    <rPh sb="4" eb="5">
      <t>ガツ</t>
    </rPh>
    <phoneticPr fontId="2"/>
  </si>
  <si>
    <t>R9.4月</t>
    <rPh sb="4" eb="5">
      <t>ガツ</t>
    </rPh>
    <phoneticPr fontId="2"/>
  </si>
  <si>
    <t>R9.6月</t>
    <rPh sb="4" eb="5">
      <t>ガツ</t>
    </rPh>
    <phoneticPr fontId="2"/>
  </si>
  <si>
    <t>R9.8月</t>
    <rPh sb="4" eb="5">
      <t>ガツ</t>
    </rPh>
    <phoneticPr fontId="2"/>
  </si>
  <si>
    <t>就労期間</t>
    <rPh sb="0" eb="2">
      <t>シュウロウ</t>
    </rPh>
    <rPh sb="2" eb="4">
      <t>キカン</t>
    </rPh>
    <phoneticPr fontId="2"/>
  </si>
  <si>
    <t>令和８年度（令和8年4月1日～令和9年3月31日）は受入予定なし。</t>
    <rPh sb="0" eb="2">
      <t>レイワ</t>
    </rPh>
    <rPh sb="3" eb="5">
      <t>ネンド</t>
    </rPh>
    <rPh sb="6" eb="8">
      <t>レイワ</t>
    </rPh>
    <rPh sb="9" eb="10">
      <t>ネン</t>
    </rPh>
    <rPh sb="11" eb="12">
      <t>ガツ</t>
    </rPh>
    <rPh sb="13" eb="14">
      <t>ニチ</t>
    </rPh>
    <rPh sb="15" eb="17">
      <t>レイワ</t>
    </rPh>
    <rPh sb="18" eb="19">
      <t>ネン</t>
    </rPh>
    <rPh sb="20" eb="21">
      <t>ガツ</t>
    </rPh>
    <rPh sb="23" eb="24">
      <t>ニチ</t>
    </rPh>
    <rPh sb="26" eb="28">
      <t>ウケイレ</t>
    </rPh>
    <rPh sb="28" eb="30">
      <t>ヨテイ</t>
    </rPh>
    <phoneticPr fontId="2"/>
  </si>
  <si>
    <t>合　　計</t>
    <phoneticPr fontId="2"/>
  </si>
  <si>
    <t>令和　８年度　事業計画書</t>
    <rPh sb="0" eb="1">
      <t>レイ</t>
    </rPh>
    <rPh sb="1" eb="2">
      <t>カズ</t>
    </rPh>
    <rPh sb="4" eb="6">
      <t>ネンド</t>
    </rPh>
    <rPh sb="7" eb="9">
      <t>ジギョウ</t>
    </rPh>
    <phoneticPr fontId="2"/>
  </si>
  <si>
    <t>令和　８年　４月　１日から</t>
    <phoneticPr fontId="2"/>
  </si>
  <si>
    <t>令和　９年　３月３１日まで</t>
    <phoneticPr fontId="2"/>
  </si>
  <si>
    <t>令和　９年度　事業計画書</t>
    <rPh sb="0" eb="1">
      <t>レイ</t>
    </rPh>
    <rPh sb="1" eb="2">
      <t>カズ</t>
    </rPh>
    <rPh sb="4" eb="6">
      <t>ネンド</t>
    </rPh>
    <rPh sb="7" eb="9">
      <t>ジギョウ</t>
    </rPh>
    <phoneticPr fontId="2"/>
  </si>
  <si>
    <t>令和　９年　４月　１日から</t>
    <phoneticPr fontId="2"/>
  </si>
  <si>
    <t>令和１０年　３月３１日まで</t>
    <phoneticPr fontId="2"/>
  </si>
  <si>
    <t>　この事業は、育成就労産業分野において、我が国での３年間の就労を通じて一定の技能を有する人材を育成・確保することを目的に、育成就労計画に従って実施する。
　なお、令和９年４月１日施行に向けて、令和８年度中は、監理支援機関の許可申請に向けた体制整備や育成就労計画認定申請に係る指導等の準備行為を行うものとする。</t>
    <phoneticPr fontId="2"/>
  </si>
  <si>
    <t>育成就労外国人からの相談に対する体制</t>
    <phoneticPr fontId="2"/>
  </si>
  <si>
    <t>予定送出国</t>
    <rPh sb="0" eb="2">
      <t>ヨテイ</t>
    </rPh>
    <phoneticPr fontId="2"/>
  </si>
  <si>
    <t>送出機関名</t>
    <rPh sb="4" eb="5">
      <t>メイ</t>
    </rPh>
    <phoneticPr fontId="2"/>
  </si>
  <si>
    <t>受入予定人数</t>
    <rPh sb="0" eb="2">
      <t>ウケイレ</t>
    </rPh>
    <rPh sb="2" eb="4">
      <t>ヨテイ</t>
    </rPh>
    <rPh sb="4" eb="6">
      <t>ニンズウ</t>
    </rPh>
    <phoneticPr fontId="2"/>
  </si>
  <si>
    <t>（※　育成就労生数は、今年度中に入国予定の人数）</t>
    <rPh sb="3" eb="5">
      <t>イクセイ</t>
    </rPh>
    <rPh sb="5" eb="7">
      <t>シュウロウ</t>
    </rPh>
    <phoneticPr fontId="2"/>
  </si>
  <si>
    <t>受入
人数</t>
    <rPh sb="0" eb="2">
      <t>ウケイレ</t>
    </rPh>
    <rPh sb="3" eb="5">
      <t>ニンズウ</t>
    </rPh>
    <phoneticPr fontId="2"/>
  </si>
  <si>
    <t>講習期間
（176時間）</t>
    <rPh sb="0" eb="2">
      <t>コウシュウ</t>
    </rPh>
    <rPh sb="2" eb="4">
      <t>キカン</t>
    </rPh>
    <rPh sb="9" eb="11">
      <t>ジカン</t>
    </rPh>
    <phoneticPr fontId="2"/>
  </si>
  <si>
    <t>R9.4月
～
R9.5月</t>
    <rPh sb="4" eb="5">
      <t>ガツ</t>
    </rPh>
    <phoneticPr fontId="2"/>
  </si>
  <si>
    <t>面接
年月</t>
    <rPh sb="0" eb="2">
      <t>メンセツ</t>
    </rPh>
    <rPh sb="3" eb="5">
      <t>ネンゲツ</t>
    </rPh>
    <phoneticPr fontId="2"/>
  </si>
  <si>
    <t>入国予
定年月</t>
    <rPh sb="0" eb="2">
      <t>ニュウコク</t>
    </rPh>
    <rPh sb="2" eb="3">
      <t>ヨ</t>
    </rPh>
    <rPh sb="4" eb="5">
      <t>サダム</t>
    </rPh>
    <rPh sb="5" eb="7">
      <t>ネンゲツ</t>
    </rPh>
    <phoneticPr fontId="2"/>
  </si>
  <si>
    <t>受入組
合員数</t>
    <rPh sb="0" eb="2">
      <t>ウケイレ</t>
    </rPh>
    <rPh sb="2" eb="3">
      <t>グミ</t>
    </rPh>
    <rPh sb="4" eb="5">
      <t>ゴウ</t>
    </rPh>
    <rPh sb="5" eb="7">
      <t>インズウ</t>
    </rPh>
    <rPh sb="6" eb="7">
      <t>スウ</t>
    </rPh>
    <phoneticPr fontId="2"/>
  </si>
  <si>
    <t>講習宿泊施設</t>
    <phoneticPr fontId="2"/>
  </si>
  <si>
    <t>R9.5月
～
R12.3月</t>
    <rPh sb="4" eb="5">
      <t>ガツ</t>
    </rPh>
    <phoneticPr fontId="2"/>
  </si>
  <si>
    <t>A</t>
    <phoneticPr fontId="2"/>
  </si>
  <si>
    <t>B</t>
    <phoneticPr fontId="2"/>
  </si>
  <si>
    <t>C</t>
    <phoneticPr fontId="2"/>
  </si>
  <si>
    <t>①</t>
    <phoneticPr fontId="2"/>
  </si>
  <si>
    <t>②</t>
    <phoneticPr fontId="2"/>
  </si>
  <si>
    <t>③</t>
    <phoneticPr fontId="2"/>
  </si>
  <si>
    <t>①　○○○○○○○○○○○○○○○○○○</t>
    <phoneticPr fontId="2"/>
  </si>
  <si>
    <t>②　○○○○○○○○○○○○○○○○○○</t>
    <phoneticPr fontId="2"/>
  </si>
  <si>
    <t>③　○○○○○○○○○○○○○○○○○○</t>
    <phoneticPr fontId="2"/>
  </si>
  <si>
    <t>科　　目</t>
    <rPh sb="0" eb="1">
      <t>カ</t>
    </rPh>
    <rPh sb="3" eb="4">
      <t>メ</t>
    </rPh>
    <phoneticPr fontId="2"/>
  </si>
  <si>
    <t>備　　考</t>
    <rPh sb="0" eb="1">
      <t>ビ</t>
    </rPh>
    <rPh sb="3" eb="4">
      <t>コウ</t>
    </rPh>
    <phoneticPr fontId="2"/>
  </si>
  <si>
    <t>①施設使用料</t>
    <phoneticPr fontId="2"/>
  </si>
  <si>
    <t>②講師謝金等</t>
    <phoneticPr fontId="2"/>
  </si>
  <si>
    <t>③通訳謝金等</t>
    <phoneticPr fontId="2"/>
  </si>
  <si>
    <t>④集合講習資料費</t>
    <phoneticPr fontId="2"/>
  </si>
  <si>
    <t>⑤育成就労外国人宿舎管理費</t>
    <phoneticPr fontId="2"/>
  </si>
  <si>
    <t>⑥講習手当</t>
    <phoneticPr fontId="2"/>
  </si>
  <si>
    <t>⑦本邦外講習費</t>
    <phoneticPr fontId="2"/>
  </si>
  <si>
    <t>⑧その他経費</t>
    <phoneticPr fontId="2"/>
  </si>
  <si>
    <t>会場費</t>
    <phoneticPr fontId="2"/>
  </si>
  <si>
    <t>宿舎管理費（電気・水道・ガス代等）</t>
    <phoneticPr fontId="2"/>
  </si>
  <si>
    <t>通訳への謝金・旅費等</t>
    <phoneticPr fontId="2"/>
  </si>
  <si>
    <t>外部講師への謝金・旅費等　2名</t>
    <phoneticPr fontId="2"/>
  </si>
  <si>
    <t>②監査・訪問指導旅費等</t>
    <phoneticPr fontId="2"/>
  </si>
  <si>
    <t>③その他経費</t>
    <phoneticPr fontId="2"/>
  </si>
  <si>
    <t>氏　　名</t>
    <rPh sb="0" eb="1">
      <t>シ</t>
    </rPh>
    <rPh sb="3" eb="4">
      <t>ナ</t>
    </rPh>
    <phoneticPr fontId="2"/>
  </si>
  <si>
    <t>職　　務</t>
    <phoneticPr fontId="2"/>
  </si>
  <si>
    <t>役　職　・　資　格</t>
    <rPh sb="0" eb="1">
      <t>ヤク</t>
    </rPh>
    <rPh sb="2" eb="3">
      <t>ショク</t>
    </rPh>
    <rPh sb="6" eb="7">
      <t>シ</t>
    </rPh>
    <rPh sb="8" eb="9">
      <t>カク</t>
    </rPh>
    <phoneticPr fontId="2"/>
  </si>
  <si>
    <t>送出
機関</t>
    <rPh sb="0" eb="2">
      <t>オクリダシ</t>
    </rPh>
    <rPh sb="3" eb="5">
      <t>キカン</t>
    </rPh>
    <phoneticPr fontId="2"/>
  </si>
  <si>
    <t>①渡航及び帰国費用</t>
    <phoneticPr fontId="2"/>
  </si>
  <si>
    <t>②相談・支援費用</t>
    <phoneticPr fontId="2"/>
  </si>
  <si>
    <t>③就労継続支援費</t>
    <phoneticPr fontId="2"/>
  </si>
  <si>
    <t>集合講習テキスト代等　18名分</t>
    <phoneticPr fontId="2"/>
  </si>
  <si>
    <t>④その他経費</t>
    <phoneticPr fontId="2"/>
  </si>
  <si>
    <t>①通訳謝金</t>
    <rPh sb="1" eb="3">
      <t>ツウヤク</t>
    </rPh>
    <rPh sb="3" eb="5">
      <t>シャキン</t>
    </rPh>
    <phoneticPr fontId="2"/>
  </si>
  <si>
    <t>４．特定技能外国人支援事業費</t>
    <phoneticPr fontId="2"/>
  </si>
  <si>
    <t>５．教育情報事業費</t>
    <phoneticPr fontId="2"/>
  </si>
  <si>
    <t>６．福利厚生事業費</t>
    <phoneticPr fontId="2"/>
  </si>
  <si>
    <t>３．育成就労外国人共同受入事業費</t>
    <phoneticPr fontId="2"/>
  </si>
  <si>
    <t xml:space="preserve"> ４．特定技能外国人支援事業収入</t>
    <phoneticPr fontId="2"/>
  </si>
  <si>
    <t xml:space="preserve"> ５．教育情報事業参加料収入</t>
    <phoneticPr fontId="2"/>
  </si>
  <si>
    <t xml:space="preserve"> ３．育成就労外国人共同受入事業収入</t>
    <phoneticPr fontId="2"/>
  </si>
  <si>
    <t>育成就労外国人共同受入事業費</t>
    <phoneticPr fontId="2"/>
  </si>
  <si>
    <t>　　(4)特定技能外国人支援事業</t>
    <rPh sb="5" eb="7">
      <t>トクテイ</t>
    </rPh>
    <rPh sb="7" eb="9">
      <t>ギノウ</t>
    </rPh>
    <rPh sb="12" eb="14">
      <t>シエン</t>
    </rPh>
    <phoneticPr fontId="2"/>
  </si>
  <si>
    <t>R8.4月</t>
    <rPh sb="4" eb="5">
      <t>ガツ</t>
    </rPh>
    <phoneticPr fontId="2"/>
  </si>
  <si>
    <t>R8.10月～R8.11月</t>
    <rPh sb="5" eb="6">
      <t>ガツ</t>
    </rPh>
    <rPh sb="12" eb="13">
      <t>ガツ</t>
    </rPh>
    <phoneticPr fontId="2"/>
  </si>
  <si>
    <t>○○県○○市○○町○-○-○　　　　　）</t>
    <rPh sb="2" eb="3">
      <t>ケン</t>
    </rPh>
    <rPh sb="3" eb="6">
      <t>マルマルシ</t>
    </rPh>
    <rPh sb="8" eb="9">
      <t>チョウ</t>
    </rPh>
    <phoneticPr fontId="2"/>
  </si>
  <si>
    <t>第３期生</t>
    <rPh sb="0" eb="1">
      <t>ダイ</t>
    </rPh>
    <rPh sb="2" eb="3">
      <t>キ</t>
    </rPh>
    <rPh sb="3" eb="4">
      <t>セイ</t>
    </rPh>
    <phoneticPr fontId="2"/>
  </si>
  <si>
    <t>R9.4月～R9.5月</t>
    <rPh sb="4" eb="5">
      <t>ガツ</t>
    </rPh>
    <rPh sb="10" eb="11">
      <t>ガツ</t>
    </rPh>
    <phoneticPr fontId="2"/>
  </si>
  <si>
    <t>R9.5月～R12.4月</t>
    <rPh sb="4" eb="5">
      <t>ガツ</t>
    </rPh>
    <rPh sb="11" eb="12">
      <t>ガツ</t>
    </rPh>
    <phoneticPr fontId="2"/>
  </si>
  <si>
    <t xml:space="preserve">          ～R10.4月</t>
    <phoneticPr fontId="2"/>
  </si>
  <si>
    <t>≪A≫○○○○○○○○○○○○○　（所在地</t>
    <phoneticPr fontId="2"/>
  </si>
  <si>
    <t>≪B≫○○○○○○○○○○○○○　（所在地</t>
    <phoneticPr fontId="2"/>
  </si>
  <si>
    <t>≪C≫○○○○○○○○○○○○○　（所在地</t>
    <phoneticPr fontId="2"/>
  </si>
  <si>
    <t>　　(3)育成就労外国人共同受入事業</t>
    <phoneticPr fontId="2"/>
  </si>
  <si>
    <t>１カ国</t>
    <rPh sb="2" eb="3">
      <t>コク</t>
    </rPh>
    <phoneticPr fontId="2"/>
  </si>
  <si>
    <t>０回</t>
    <rPh sb="1" eb="2">
      <t>カイ</t>
    </rPh>
    <phoneticPr fontId="2"/>
  </si>
  <si>
    <t>２職種</t>
    <rPh sb="1" eb="3">
      <t>ショクシュ</t>
    </rPh>
    <phoneticPr fontId="2"/>
  </si>
  <si>
    <t>５人</t>
    <rPh sb="1" eb="2">
      <t>ニン</t>
    </rPh>
    <phoneticPr fontId="2"/>
  </si>
  <si>
    <t>１カ国</t>
    <phoneticPr fontId="2"/>
  </si>
  <si>
    <t>@5,000×12カ月×10人</t>
    <rPh sb="10" eb="11">
      <t>ゲツ</t>
    </rPh>
    <phoneticPr fontId="2"/>
  </si>
  <si>
    <t>@5,000×6カ月×10人</t>
    <rPh sb="9" eb="10">
      <t>ゲツ</t>
    </rPh>
    <phoneticPr fontId="2"/>
  </si>
  <si>
    <t>@5,000×4カ月×10人</t>
    <rPh sb="9" eb="10">
      <t>ゲツ</t>
    </rPh>
    <phoneticPr fontId="2"/>
  </si>
  <si>
    <t>@30,000×6カ月×10人</t>
    <rPh sb="10" eb="11">
      <t>ゲツ</t>
    </rPh>
    <phoneticPr fontId="2"/>
  </si>
  <si>
    <t>@30,000×12カ月×10人</t>
    <rPh sb="11" eb="12">
      <t>ゲツ</t>
    </rPh>
    <phoneticPr fontId="2"/>
  </si>
  <si>
    <t>令和8年6月</t>
    <rPh sb="0" eb="2">
      <t>レイワ</t>
    </rPh>
    <rPh sb="3" eb="4">
      <t>ネン</t>
    </rPh>
    <rPh sb="5" eb="6">
      <t>ガツ</t>
    </rPh>
    <phoneticPr fontId="2"/>
  </si>
  <si>
    <t>令和8年9月</t>
    <rPh sb="0" eb="2">
      <t>レイワ</t>
    </rPh>
    <rPh sb="3" eb="4">
      <t>ネン</t>
    </rPh>
    <rPh sb="5" eb="6">
      <t>ガツ</t>
    </rPh>
    <phoneticPr fontId="2"/>
  </si>
  <si>
    <t>令和9年1月</t>
    <rPh sb="0" eb="2">
      <t>レイワ</t>
    </rPh>
    <rPh sb="3" eb="4">
      <t>ネン</t>
    </rPh>
    <rPh sb="5" eb="6">
      <t>ガツ</t>
    </rPh>
    <phoneticPr fontId="2"/>
  </si>
  <si>
    <t>令和8年11月</t>
    <rPh sb="0" eb="2">
      <t>レイワ</t>
    </rPh>
    <rPh sb="3" eb="4">
      <t>ネン</t>
    </rPh>
    <rPh sb="6" eb="7">
      <t>ガツ</t>
    </rPh>
    <phoneticPr fontId="2"/>
  </si>
  <si>
    <t>令和9年6月</t>
    <rPh sb="0" eb="2">
      <t>レイワ</t>
    </rPh>
    <rPh sb="3" eb="4">
      <t>ネン</t>
    </rPh>
    <rPh sb="5" eb="6">
      <t>ガツ</t>
    </rPh>
    <phoneticPr fontId="2"/>
  </si>
  <si>
    <t>令和9年9月</t>
    <rPh sb="0" eb="2">
      <t>レイワ</t>
    </rPh>
    <rPh sb="3" eb="4">
      <t>ネン</t>
    </rPh>
    <rPh sb="5" eb="6">
      <t>ガツ</t>
    </rPh>
    <phoneticPr fontId="2"/>
  </si>
  <si>
    <t>令和9年11月</t>
    <rPh sb="0" eb="2">
      <t>レイワ</t>
    </rPh>
    <rPh sb="3" eb="4">
      <t>ネン</t>
    </rPh>
    <rPh sb="6" eb="7">
      <t>ガツ</t>
    </rPh>
    <phoneticPr fontId="2"/>
  </si>
  <si>
    <t>令和10年1月</t>
    <rPh sb="0" eb="2">
      <t>レイワ</t>
    </rPh>
    <rPh sb="4" eb="5">
      <t>ネン</t>
    </rPh>
    <rPh sb="6" eb="7">
      <t>ガツ</t>
    </rPh>
    <phoneticPr fontId="2"/>
  </si>
  <si>
    <t>　　(5)教育情報事業</t>
    <rPh sb="5" eb="7">
      <t>キョウイク</t>
    </rPh>
    <rPh sb="7" eb="9">
      <t>ジョウホウ</t>
    </rPh>
    <rPh sb="9" eb="11">
      <t>ジギョウ</t>
    </rPh>
    <phoneticPr fontId="2"/>
  </si>
  <si>
    <t>100,000円×2人×2回</t>
    <rPh sb="13" eb="14">
      <t>カイ</t>
    </rPh>
    <phoneticPr fontId="2"/>
  </si>
  <si>
    <t>@30000×12カ月×10人</t>
    <rPh sb="10" eb="11">
      <t>ゲツ</t>
    </rPh>
    <phoneticPr fontId="2"/>
  </si>
  <si>
    <t>２回</t>
    <rPh sb="1" eb="2">
      <t>カイ</t>
    </rPh>
    <phoneticPr fontId="2"/>
  </si>
  <si>
    <t>R7.10月</t>
    <rPh sb="5" eb="6">
      <t>ガツ</t>
    </rPh>
    <phoneticPr fontId="2"/>
  </si>
  <si>
    <t>R8.4月～R8.5月</t>
    <rPh sb="4" eb="5">
      <t>ガツ</t>
    </rPh>
    <rPh sb="10" eb="11">
      <t>ガツ</t>
    </rPh>
    <phoneticPr fontId="2"/>
  </si>
  <si>
    <t>R8.5月～R11.3月</t>
    <rPh sb="4" eb="5">
      <t>ガツ</t>
    </rPh>
    <rPh sb="11" eb="12">
      <t>ガツ</t>
    </rPh>
    <phoneticPr fontId="2"/>
  </si>
  <si>
    <t xml:space="preserve">          ～R9.3月</t>
    <phoneticPr fontId="2"/>
  </si>
  <si>
    <t>R8.11月～R11.9月</t>
    <rPh sb="5" eb="6">
      <t>ガツ</t>
    </rPh>
    <rPh sb="12" eb="13">
      <t>ガツ</t>
    </rPh>
    <phoneticPr fontId="2"/>
  </si>
  <si>
    <t>R9.6月
～
R9.7月</t>
    <rPh sb="4" eb="5">
      <t>ガツ</t>
    </rPh>
    <phoneticPr fontId="2"/>
  </si>
  <si>
    <t>（第1期生　</t>
    <rPh sb="1" eb="2">
      <t>ダイ</t>
    </rPh>
    <rPh sb="3" eb="5">
      <t>キセイ</t>
    </rPh>
    <phoneticPr fontId="2"/>
  </si>
  <si>
    <t>（第2期生　</t>
    <phoneticPr fontId="2"/>
  </si>
  <si>
    <t>（第3期生</t>
    <phoneticPr fontId="2"/>
  </si>
  <si>
    <t>第２
期生</t>
    <rPh sb="0" eb="1">
      <t>ダイ</t>
    </rPh>
    <rPh sb="3" eb="4">
      <t>キ</t>
    </rPh>
    <rPh sb="4" eb="5">
      <t>セイ</t>
    </rPh>
    <phoneticPr fontId="2"/>
  </si>
  <si>
    <t>R9.7月
～
R12.5月</t>
    <rPh sb="4" eb="5">
      <t>ガツ</t>
    </rPh>
    <phoneticPr fontId="2"/>
  </si>
  <si>
    <t>R9.8月
～
R9.9月</t>
    <rPh sb="4" eb="5">
      <t>ガツ</t>
    </rPh>
    <phoneticPr fontId="2"/>
  </si>
  <si>
    <t>R9.9月
～
R12.7月</t>
    <rPh sb="4" eb="5">
      <t>ガツ</t>
    </rPh>
    <phoneticPr fontId="2"/>
  </si>
  <si>
    <t>産業分野</t>
    <phoneticPr fontId="2"/>
  </si>
  <si>
    <t>①　工業製品製造業分野</t>
    <rPh sb="2" eb="4">
      <t>コウギョウ</t>
    </rPh>
    <rPh sb="4" eb="6">
      <t>セイヒン</t>
    </rPh>
    <rPh sb="6" eb="9">
      <t>セイゾウギョウ</t>
    </rPh>
    <rPh sb="9" eb="11">
      <t>ブンヤ</t>
    </rPh>
    <phoneticPr fontId="2"/>
  </si>
  <si>
    <t>②　ビルクリーニング</t>
    <phoneticPr fontId="2"/>
  </si>
  <si>
    <t>①-ア</t>
    <phoneticPr fontId="2"/>
  </si>
  <si>
    <t>①-イ</t>
    <phoneticPr fontId="2"/>
  </si>
  <si>
    <t>①-ウ</t>
    <phoneticPr fontId="2"/>
  </si>
  <si>
    <t>②-ア</t>
    <phoneticPr fontId="2"/>
  </si>
  <si>
    <t xml:space="preserve"> ４．　組合員のためにする特定技能外国人支援事業</t>
    <phoneticPr fontId="2"/>
  </si>
  <si>
    <t xml:space="preserve"> 5．　特定技能外国人に係る職業紹介事業</t>
    <phoneticPr fontId="2"/>
  </si>
  <si>
    <t>６．教育及び情報の提供に関する事業</t>
    <rPh sb="2" eb="4">
      <t>キョウイク</t>
    </rPh>
    <rPh sb="4" eb="5">
      <t>オヨ</t>
    </rPh>
    <rPh sb="6" eb="8">
      <t>ジョウホウ</t>
    </rPh>
    <rPh sb="9" eb="11">
      <t>テイキョウ</t>
    </rPh>
    <rPh sb="12" eb="13">
      <t>カン</t>
    </rPh>
    <rPh sb="15" eb="17">
      <t>ジギョウ</t>
    </rPh>
    <phoneticPr fontId="2"/>
  </si>
  <si>
    <t>７．福利厚生に関する事業</t>
    <rPh sb="2" eb="4">
      <t>フクリ</t>
    </rPh>
    <rPh sb="4" eb="6">
      <t>コウセイ</t>
    </rPh>
    <rPh sb="7" eb="8">
      <t>カン</t>
    </rPh>
    <rPh sb="10" eb="12">
      <t>ジギョウ</t>
    </rPh>
    <phoneticPr fontId="2"/>
  </si>
  <si>
    <t xml:space="preserve"> ５．　特定技能外国人に係る職業紹介事業</t>
    <phoneticPr fontId="2"/>
  </si>
  <si>
    <t>５．特定技能外国人に係る職業紹介事業費</t>
    <rPh sb="10" eb="11">
      <t>カカ</t>
    </rPh>
    <rPh sb="12" eb="14">
      <t>ショクギョウ</t>
    </rPh>
    <rPh sb="14" eb="16">
      <t>ショウカイ</t>
    </rPh>
    <phoneticPr fontId="2"/>
  </si>
  <si>
    <t>６．教育情報事業費</t>
    <phoneticPr fontId="2"/>
  </si>
  <si>
    <t>７．福利厚生事業費</t>
    <phoneticPr fontId="2"/>
  </si>
  <si>
    <t>　　(6)教育情報事業</t>
    <rPh sb="5" eb="7">
      <t>キョウイク</t>
    </rPh>
    <rPh sb="7" eb="9">
      <t>ジョウホウ</t>
    </rPh>
    <rPh sb="9" eb="11">
      <t>ジギョウ</t>
    </rPh>
    <phoneticPr fontId="2"/>
  </si>
  <si>
    <t>　　(5)特定技能外国人に係る職業紹介事業</t>
    <rPh sb="5" eb="7">
      <t>トクテイ</t>
    </rPh>
    <rPh sb="7" eb="9">
      <t>ギノウ</t>
    </rPh>
    <rPh sb="13" eb="14">
      <t>カカワ</t>
    </rPh>
    <rPh sb="15" eb="17">
      <t>ショクギョウ</t>
    </rPh>
    <rPh sb="17" eb="19">
      <t>ショウカイ</t>
    </rPh>
    <rPh sb="19" eb="21">
      <t>ジギョウ</t>
    </rPh>
    <phoneticPr fontId="2"/>
  </si>
  <si>
    <t>（１）技能実習取扱職種</t>
    <phoneticPr fontId="2"/>
  </si>
  <si>
    <t>（２）技能実習生送出国及び送出機関名並びに年度内新規入国予定技能実習生の数</t>
    <phoneticPr fontId="2"/>
  </si>
  <si>
    <t>（３）事業実施体制</t>
    <phoneticPr fontId="2"/>
  </si>
  <si>
    <t>（４）技能実習生受入計画及び講習実施計画の概要</t>
    <phoneticPr fontId="2"/>
  </si>
  <si>
    <t>（５）事業収支明細</t>
    <rPh sb="3" eb="5">
      <t>ジギョウ</t>
    </rPh>
    <rPh sb="5" eb="7">
      <t>シュウシ</t>
    </rPh>
    <rPh sb="7" eb="9">
      <t>メイサイ</t>
    </rPh>
    <phoneticPr fontId="2"/>
  </si>
  <si>
    <t>（１）当組合の取扱い産業分野・業務区分</t>
    <phoneticPr fontId="2"/>
  </si>
  <si>
    <t>（２）予定送出国（送出し機関）及び年度内受入予定育成就労外国人の数</t>
    <phoneticPr fontId="2"/>
  </si>
  <si>
    <t>（３）事業実施に向けた体制整備</t>
    <phoneticPr fontId="2"/>
  </si>
  <si>
    <t>（４）育成就労外国人受入計画及び講習実施計画の概要</t>
    <phoneticPr fontId="2"/>
  </si>
  <si>
    <t>（１）特定技能外国人支援の概要</t>
    <phoneticPr fontId="2"/>
  </si>
  <si>
    <t>（２）事業実施体制</t>
    <phoneticPr fontId="2"/>
  </si>
  <si>
    <t>（３）特定技能支援事業　経費明細</t>
    <phoneticPr fontId="2"/>
  </si>
  <si>
    <t>（１）職業紹介計画</t>
    <phoneticPr fontId="2"/>
  </si>
  <si>
    <t>（３）事業経費明細</t>
    <phoneticPr fontId="2"/>
  </si>
  <si>
    <t>費用配賦表により配賦</t>
    <rPh sb="0" eb="2">
      <t>ヒヨウ</t>
    </rPh>
    <rPh sb="2" eb="5">
      <t>ハイフヒョウ</t>
    </rPh>
    <rPh sb="8" eb="10">
      <t>ハイフ</t>
    </rPh>
    <phoneticPr fontId="2"/>
  </si>
  <si>
    <t>費用配賦表により配賦</t>
    <rPh sb="0" eb="2">
      <t>ヒヨウ</t>
    </rPh>
    <rPh sb="2" eb="4">
      <t>ハイフ</t>
    </rPh>
    <rPh sb="4" eb="5">
      <t>オモテ</t>
    </rPh>
    <rPh sb="8" eb="10">
      <t>ハイフ</t>
    </rPh>
    <phoneticPr fontId="2"/>
  </si>
  <si>
    <t>費用配賦表により配賦</t>
    <phoneticPr fontId="2"/>
  </si>
  <si>
    <r>
      <t>所属機関</t>
    </r>
    <r>
      <rPr>
        <sz val="11"/>
        <rFont val="ＭＳ Ｐ明朝"/>
        <family val="1"/>
        <charset val="128"/>
      </rPr>
      <t>名</t>
    </r>
  </si>
  <si>
    <t>４．特定技能外国人に係る職業紹介事業費</t>
    <rPh sb="10" eb="11">
      <t>カカ</t>
    </rPh>
    <rPh sb="12" eb="14">
      <t>ショクギョウ</t>
    </rPh>
    <rPh sb="14" eb="16">
      <t>ショウカイ</t>
    </rPh>
    <phoneticPr fontId="2"/>
  </si>
  <si>
    <t>今期は経費を徴収しない</t>
    <rPh sb="0" eb="2">
      <t>コンキ</t>
    </rPh>
    <rPh sb="3" eb="5">
      <t>ケイヒ</t>
    </rPh>
    <rPh sb="6" eb="8">
      <t>チョウシュウ</t>
    </rPh>
    <phoneticPr fontId="2"/>
  </si>
  <si>
    <t>今期は前払い金に計上する</t>
    <rPh sb="0" eb="2">
      <t>コンキ</t>
    </rPh>
    <rPh sb="3" eb="5">
      <t>マエバラ</t>
    </rPh>
    <rPh sb="6" eb="7">
      <t>キン</t>
    </rPh>
    <rPh sb="8" eb="10">
      <t>ケイジョウ</t>
    </rPh>
    <phoneticPr fontId="2"/>
  </si>
  <si>
    <t>理事長　</t>
  </si>
  <si>
    <t>事務局長　</t>
  </si>
  <si>
    <t>社会保険労務士　</t>
  </si>
  <si>
    <t>⑥監査指導者</t>
    <rPh sb="1" eb="3">
      <t>カンサ</t>
    </rPh>
    <phoneticPr fontId="2"/>
  </si>
  <si>
    <t>インドネシア　（５人）</t>
    <phoneticPr fontId="2"/>
  </si>
  <si>
    <t>インドネシア 　10人</t>
    <phoneticPr fontId="2"/>
  </si>
  <si>
    <t>ベトナム 　10人</t>
    <phoneticPr fontId="2"/>
  </si>
  <si>
    <t>インドネシア語　　○人、ベトナム　　語　○人</t>
    <phoneticPr fontId="2"/>
  </si>
  <si>
    <t>インドネシア語　　○人、ベトナム語　○人</t>
    <phoneticPr fontId="2"/>
  </si>
  <si>
    <t>株式会社B</t>
    <phoneticPr fontId="2"/>
  </si>
  <si>
    <t>株式会社C</t>
    <phoneticPr fontId="2"/>
  </si>
  <si>
    <t>株式会社D</t>
    <phoneticPr fontId="2"/>
  </si>
  <si>
    <t>株式会社E</t>
    <phoneticPr fontId="2"/>
  </si>
  <si>
    <t>株式会社F</t>
    <phoneticPr fontId="2"/>
  </si>
  <si>
    <t>株式会社G</t>
    <phoneticPr fontId="2"/>
  </si>
  <si>
    <t>株式会社H</t>
    <phoneticPr fontId="2"/>
  </si>
  <si>
    <t>株式会社I</t>
    <phoneticPr fontId="2"/>
  </si>
  <si>
    <t xml:space="preserve">④産業分野・業務区分毎の育成就労計画作成指導者
</t>
    <rPh sb="10" eb="11">
      <t>ゴト</t>
    </rPh>
    <phoneticPr fontId="2"/>
  </si>
  <si>
    <t>※（１）当組合の取扱い産業分野・業務区分　参照</t>
  </si>
  <si>
    <t>※（１）当組合の取扱い産業分野・業務区分　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</si>
</sst>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0.0%"/>
    <numFmt numFmtId="177" formatCode="#,##0&quot;円&quot;"/>
    <numFmt numFmtId="178" formatCode="#,##0&quot;双&quot;"/>
    <numFmt numFmtId="179" formatCode="#,##0&quot;着&quot;"/>
    <numFmt numFmtId="180" formatCode="#,##0&quot;足&quot;"/>
    <numFmt numFmtId="181" formatCode="#,##0&quot;箱&quot;"/>
    <numFmt numFmtId="182" formatCode="@&quot;円&quot;"/>
    <numFmt numFmtId="183" formatCode="&quot;予算　&quot;#,##0&quot;円&quot;;&quot;△ &quot;#,##0"/>
    <numFmt numFmtId="184" formatCode="yyyy&quot;年&quot;m&quot;月&quot;;@"/>
    <numFmt numFmtId="185" formatCode="#,##0&quot;円&quot;;&quot;△ &quot;#,##0"/>
    <numFmt numFmtId="186" formatCode="&quot;(&quot;#,##0_ &quot;)&quot;"/>
    <numFmt numFmtId="187" formatCode="#,##0_ "/>
    <numFmt numFmtId="188" formatCode="&quot;≒&quot;#,##0&quot;円&quot;"/>
    <numFmt numFmtId="189" formatCode="#,##0_);[Red]\(#,##0\)"/>
    <numFmt numFmtId="190" formatCode="&quot;合計　&quot;#,##0&quot;分野&quot;"/>
    <numFmt numFmtId="191" formatCode="#,##0&quot;人　&quot;"/>
    <numFmt numFmtId="192" formatCode="#,##0;&quot;△ &quot;#,##0"/>
    <numFmt numFmtId="193" formatCode="&quot;×&quot;#,##0&quot;カ月&quot;"/>
    <numFmt numFmtId="194" formatCode="#,##0&quot;円　&quot;"/>
    <numFmt numFmtId="195" formatCode="&quot;月額&quot;#,##0&quot;円　&quot;"/>
    <numFmt numFmtId="196" formatCode="&quot;×&quot;#,##0&quot;名&quot;"/>
    <numFmt numFmtId="197" formatCode="#,##0&quot;社&quot;"/>
    <numFmt numFmtId="198" formatCode="#,##0&quot;円　×&quot;"/>
    <numFmt numFmtId="199" formatCode="#,##0&quot;人・月　&quot;"/>
    <numFmt numFmtId="200" formatCode="#,##0&quot;回　&quot;"/>
    <numFmt numFmtId="201" formatCode="&quot;×&quot;#,##0&quot;人・月　&quot;"/>
    <numFmt numFmtId="202" formatCode="&quot;×&quot;#,##0&quot;人&quot;"/>
    <numFmt numFmtId="203" formatCode="&quot;×&quot;#,##0&quot;回&quot;"/>
    <numFmt numFmtId="204" formatCode="&quot;×&quot;#,##0&quot;人・月 通訳への謝金等&quot;"/>
    <numFmt numFmtId="205" formatCode="&quot;×&quot;#,##0&quot;社・月&quot;"/>
    <numFmt numFmtId="206" formatCode="#,##0&quot;人&quot;"/>
    <numFmt numFmtId="207" formatCode="#,##0&quot;人・月）&quot;"/>
    <numFmt numFmtId="208" formatCode="#,##0&quot;人）&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sz val="16"/>
      <name val="ＭＳ Ｐ明朝"/>
      <family val="1"/>
      <charset val="128"/>
    </font>
    <font>
      <sz val="9"/>
      <name val="ＭＳ Ｐ明朝"/>
      <family val="1"/>
      <charset val="128"/>
    </font>
    <font>
      <sz val="11"/>
      <color rgb="FF000000"/>
      <name val="ＭＳ Ｐ明朝"/>
      <family val="1"/>
      <charset val="128"/>
    </font>
    <font>
      <sz val="10.5"/>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5" xfId="0"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6" xfId="0" applyFont="1" applyBorder="1">
      <alignment vertical="center"/>
    </xf>
    <xf numFmtId="0" fontId="3" fillId="0" borderId="7" xfId="0" applyFont="1" applyBorder="1">
      <alignment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lignment vertical="center"/>
    </xf>
    <xf numFmtId="3" fontId="3" fillId="0" borderId="1" xfId="0" applyNumberFormat="1"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vertical="top"/>
    </xf>
    <xf numFmtId="0" fontId="3" fillId="0" borderId="14" xfId="0" applyFont="1" applyBorder="1">
      <alignment vertical="center"/>
    </xf>
    <xf numFmtId="0" fontId="3" fillId="0" borderId="0" xfId="0" applyFont="1" applyAlignment="1">
      <alignment vertical="top"/>
    </xf>
    <xf numFmtId="0" fontId="3" fillId="0" borderId="10"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38" fontId="7" fillId="0" borderId="1" xfId="1" applyFont="1" applyFill="1" applyBorder="1" applyAlignment="1">
      <alignment horizontal="right" vertical="center"/>
    </xf>
    <xf numFmtId="176" fontId="7" fillId="2" borderId="1" xfId="0" applyNumberFormat="1" applyFont="1" applyFill="1" applyBorder="1" applyAlignment="1">
      <alignment horizontal="right" vertical="center"/>
    </xf>
    <xf numFmtId="38" fontId="7" fillId="0" borderId="1" xfId="1" applyFont="1" applyBorder="1" applyAlignment="1">
      <alignment horizontal="right" vertical="center"/>
    </xf>
    <xf numFmtId="0" fontId="7" fillId="0" borderId="1" xfId="0" applyFont="1" applyBorder="1" applyAlignment="1">
      <alignment horizontal="right" vertical="center"/>
    </xf>
    <xf numFmtId="38" fontId="7" fillId="0" borderId="0" xfId="0" applyNumberFormat="1" applyFont="1">
      <alignment vertical="center"/>
    </xf>
    <xf numFmtId="0" fontId="7" fillId="0" borderId="0" xfId="0" applyFont="1">
      <alignment vertical="center"/>
    </xf>
    <xf numFmtId="38" fontId="3" fillId="0" borderId="13" xfId="1" applyFont="1" applyFill="1" applyBorder="1" applyAlignment="1">
      <alignment horizontal="right" vertical="center"/>
    </xf>
    <xf numFmtId="0" fontId="3" fillId="0" borderId="7" xfId="0" applyFont="1" applyBorder="1" applyAlignment="1">
      <alignment horizontal="center" vertical="center"/>
    </xf>
    <xf numFmtId="0" fontId="3" fillId="0" borderId="11"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horizontal="centerContinuous" vertical="center"/>
    </xf>
    <xf numFmtId="186" fontId="3" fillId="0" borderId="13" xfId="0" applyNumberFormat="1" applyFont="1" applyBorder="1">
      <alignment vertical="center"/>
    </xf>
    <xf numFmtId="187" fontId="3" fillId="0" borderId="13" xfId="0" applyNumberFormat="1" applyFont="1" applyBorder="1">
      <alignment vertical="center"/>
    </xf>
    <xf numFmtId="0" fontId="3" fillId="0" borderId="15" xfId="0" applyFont="1" applyBorder="1" applyAlignment="1">
      <alignment horizontal="center" vertical="center"/>
    </xf>
    <xf numFmtId="3" fontId="3" fillId="0" borderId="13" xfId="0" applyNumberFormat="1" applyFont="1" applyBorder="1">
      <alignment vertical="center"/>
    </xf>
    <xf numFmtId="0" fontId="3" fillId="0" borderId="14" xfId="0" applyFont="1" applyBorder="1" applyAlignment="1">
      <alignment horizontal="right" vertical="center"/>
    </xf>
    <xf numFmtId="49" fontId="3" fillId="0" borderId="8" xfId="0" applyNumberFormat="1" applyFont="1" applyBorder="1" applyAlignment="1">
      <alignment vertical="top"/>
    </xf>
    <xf numFmtId="49" fontId="3" fillId="0" borderId="0" xfId="0" applyNumberFormat="1" applyFont="1" applyAlignment="1">
      <alignment vertical="top"/>
    </xf>
    <xf numFmtId="189" fontId="3" fillId="0" borderId="0" xfId="0" applyNumberFormat="1" applyFont="1">
      <alignment vertical="center"/>
    </xf>
    <xf numFmtId="0" fontId="3" fillId="0" borderId="2" xfId="0" applyFont="1" applyBorder="1" applyAlignment="1">
      <alignment vertical="center" wrapText="1"/>
    </xf>
    <xf numFmtId="0" fontId="7" fillId="0" borderId="9" xfId="0" applyFont="1" applyBorder="1">
      <alignment vertical="center"/>
    </xf>
    <xf numFmtId="0" fontId="7" fillId="0" borderId="15" xfId="0" applyFont="1" applyBorder="1" applyAlignment="1">
      <alignment horizontal="center" vertical="center"/>
    </xf>
    <xf numFmtId="0" fontId="7" fillId="0" borderId="15" xfId="0" applyFont="1" applyBorder="1">
      <alignment vertical="center"/>
    </xf>
    <xf numFmtId="192" fontId="3" fillId="0" borderId="12" xfId="1" applyNumberFormat="1" applyFont="1" applyBorder="1" applyAlignment="1">
      <alignment horizontal="right" vertical="center"/>
    </xf>
    <xf numFmtId="192" fontId="5" fillId="0" borderId="13" xfId="1" applyNumberFormat="1" applyFont="1" applyBorder="1">
      <alignment vertical="center"/>
    </xf>
    <xf numFmtId="192" fontId="3" fillId="0" borderId="13" xfId="1" applyNumberFormat="1" applyFont="1" applyFill="1" applyBorder="1" applyAlignment="1">
      <alignment horizontal="right" vertical="center"/>
    </xf>
    <xf numFmtId="192" fontId="5" fillId="0" borderId="13" xfId="1" applyNumberFormat="1" applyFont="1" applyFill="1" applyBorder="1" applyAlignment="1">
      <alignment horizontal="right" vertical="center"/>
    </xf>
    <xf numFmtId="192" fontId="3" fillId="0" borderId="13" xfId="0" applyNumberFormat="1" applyFont="1" applyBorder="1">
      <alignment vertical="center"/>
    </xf>
    <xf numFmtId="192" fontId="3" fillId="0" borderId="1" xfId="0" applyNumberFormat="1" applyFont="1" applyBorder="1">
      <alignment vertical="center"/>
    </xf>
    <xf numFmtId="192" fontId="3" fillId="0" borderId="13" xfId="1" applyNumberFormat="1" applyFont="1" applyFill="1" applyBorder="1">
      <alignment vertical="center"/>
    </xf>
    <xf numFmtId="192" fontId="3" fillId="0" borderId="13" xfId="1" applyNumberFormat="1" applyFont="1" applyFill="1" applyBorder="1" applyAlignment="1">
      <alignment vertical="top"/>
    </xf>
    <xf numFmtId="192" fontId="5" fillId="0" borderId="13" xfId="1" applyNumberFormat="1" applyFont="1" applyFill="1" applyBorder="1">
      <alignment vertical="center"/>
    </xf>
    <xf numFmtId="194" fontId="3" fillId="0" borderId="8" xfId="0" applyNumberFormat="1" applyFont="1" applyBorder="1">
      <alignment vertical="center"/>
    </xf>
    <xf numFmtId="193" fontId="3" fillId="0" borderId="0" xfId="0" applyNumberFormat="1" applyFont="1" applyAlignment="1">
      <alignment horizontal="center" vertical="center"/>
    </xf>
    <xf numFmtId="195" fontId="3" fillId="0" borderId="8" xfId="0" applyNumberFormat="1" applyFont="1" applyBorder="1">
      <alignment vertical="center"/>
    </xf>
    <xf numFmtId="196" fontId="3" fillId="0" borderId="9" xfId="0" applyNumberFormat="1" applyFont="1" applyBorder="1" applyAlignment="1">
      <alignment horizontal="left" vertical="center"/>
    </xf>
    <xf numFmtId="194" fontId="3" fillId="0" borderId="8" xfId="0" applyNumberFormat="1" applyFont="1" applyBorder="1" applyAlignment="1">
      <alignment vertical="center" shrinkToFit="1"/>
    </xf>
    <xf numFmtId="188" fontId="3" fillId="0" borderId="9" xfId="0" applyNumberFormat="1"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lignment vertical="center"/>
    </xf>
    <xf numFmtId="0" fontId="3" fillId="0" borderId="15" xfId="0" applyFont="1" applyBorder="1">
      <alignment vertical="center"/>
    </xf>
    <xf numFmtId="0" fontId="8" fillId="0" borderId="0" xfId="0" applyFont="1">
      <alignment vertical="center"/>
    </xf>
    <xf numFmtId="0" fontId="9" fillId="0" borderId="0" xfId="0" applyFont="1">
      <alignment vertical="center"/>
    </xf>
    <xf numFmtId="38" fontId="3" fillId="0" borderId="0" xfId="0" applyNumberFormat="1" applyFont="1">
      <alignment vertical="center"/>
    </xf>
    <xf numFmtId="184" fontId="3" fillId="0" borderId="0" xfId="0" applyNumberFormat="1" applyFont="1">
      <alignment vertical="center"/>
    </xf>
    <xf numFmtId="183" fontId="3" fillId="0" borderId="0" xfId="0" applyNumberFormat="1" applyFont="1">
      <alignment vertical="center"/>
    </xf>
    <xf numFmtId="192" fontId="3" fillId="0" borderId="0" xfId="0" applyNumberFormat="1" applyFont="1">
      <alignment vertical="center"/>
    </xf>
    <xf numFmtId="3" fontId="3" fillId="0" borderId="0" xfId="0" applyNumberFormat="1" applyFont="1">
      <alignment vertical="center"/>
    </xf>
    <xf numFmtId="0" fontId="9" fillId="0" borderId="0" xfId="0" applyFont="1" applyAlignment="1">
      <alignment horizontal="justify" vertical="center" wrapText="1"/>
    </xf>
    <xf numFmtId="0" fontId="3" fillId="0" borderId="0" xfId="0" applyFont="1" applyAlignment="1">
      <alignment horizontal="justify"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11"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14"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3" xfId="0" applyFont="1" applyBorder="1" applyAlignment="1">
      <alignment horizontal="center" vertical="center" wrapText="1"/>
    </xf>
    <xf numFmtId="184" fontId="3" fillId="0" borderId="1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lignment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207" fontId="3" fillId="0" borderId="0" xfId="0" applyNumberFormat="1" applyFont="1" applyAlignment="1">
      <alignment horizontal="right" vertical="center" wrapText="1"/>
    </xf>
    <xf numFmtId="207" fontId="3" fillId="0" borderId="9" xfId="0" applyNumberFormat="1" applyFont="1" applyBorder="1" applyAlignment="1">
      <alignment horizontal="right" vertical="center" wrapText="1"/>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208" fontId="3" fillId="0" borderId="0" xfId="0" applyNumberFormat="1" applyFont="1" applyAlignment="1">
      <alignment horizontal="left" vertical="center" wrapText="1" indent="1"/>
    </xf>
    <xf numFmtId="208" fontId="3" fillId="0" borderId="9" xfId="0" applyNumberFormat="1" applyFont="1" applyBorder="1" applyAlignment="1">
      <alignment horizontal="left" vertical="center" wrapText="1" indent="1"/>
    </xf>
    <xf numFmtId="0" fontId="3" fillId="0" borderId="8" xfId="0" applyFont="1" applyBorder="1">
      <alignment vertical="center"/>
    </xf>
    <xf numFmtId="0" fontId="3" fillId="0" borderId="0" xfId="0" applyFont="1">
      <alignment vertical="center"/>
    </xf>
    <xf numFmtId="0" fontId="3" fillId="0" borderId="9" xfId="0" applyFont="1" applyBorder="1">
      <alignment vertical="center"/>
    </xf>
    <xf numFmtId="185" fontId="3" fillId="0" borderId="8" xfId="0" applyNumberFormat="1" applyFont="1" applyBorder="1" applyAlignment="1">
      <alignment horizontal="center" vertical="center"/>
    </xf>
    <xf numFmtId="185" fontId="3" fillId="0" borderId="0" xfId="0" applyNumberFormat="1" applyFont="1" applyAlignment="1">
      <alignment horizontal="center" vertical="center"/>
    </xf>
    <xf numFmtId="202" fontId="3" fillId="0" borderId="0" xfId="0" applyNumberFormat="1" applyFont="1" applyAlignment="1">
      <alignment horizontal="left" vertical="center"/>
    </xf>
    <xf numFmtId="202" fontId="3" fillId="0" borderId="9" xfId="0" applyNumberFormat="1" applyFont="1" applyBorder="1" applyAlignment="1">
      <alignment horizontal="left" vertical="center"/>
    </xf>
    <xf numFmtId="38" fontId="3" fillId="0" borderId="8" xfId="1" applyFont="1" applyBorder="1" applyAlignment="1">
      <alignment horizontal="right" vertical="center"/>
    </xf>
    <xf numFmtId="38" fontId="3" fillId="0" borderId="0" xfId="1" applyFont="1" applyBorder="1" applyAlignment="1">
      <alignment horizontal="right" vertical="center"/>
    </xf>
    <xf numFmtId="38" fontId="3" fillId="0" borderId="9" xfId="1" applyFont="1" applyBorder="1" applyAlignment="1">
      <alignment horizontal="right" vertical="center"/>
    </xf>
    <xf numFmtId="204" fontId="3" fillId="0" borderId="0" xfId="0" applyNumberFormat="1" applyFont="1" applyAlignment="1">
      <alignment horizontal="left" vertical="center" shrinkToFit="1"/>
    </xf>
    <xf numFmtId="204" fontId="3" fillId="0" borderId="9" xfId="0" applyNumberFormat="1" applyFont="1" applyBorder="1" applyAlignment="1">
      <alignment horizontal="left" vertical="center" shrinkToFit="1"/>
    </xf>
    <xf numFmtId="205" fontId="3" fillId="0" borderId="0" xfId="0" applyNumberFormat="1" applyFont="1" applyAlignment="1">
      <alignment horizontal="left" vertical="center" shrinkToFit="1"/>
    </xf>
    <xf numFmtId="205" fontId="3" fillId="0" borderId="9" xfId="0" applyNumberFormat="1" applyFont="1" applyBorder="1" applyAlignment="1">
      <alignment horizontal="left" vertical="center" shrinkToFit="1"/>
    </xf>
    <xf numFmtId="3" fontId="3" fillId="0" borderId="1" xfId="0" applyNumberFormat="1" applyFont="1" applyBorder="1">
      <alignment vertical="center"/>
    </xf>
    <xf numFmtId="177" fontId="3" fillId="0" borderId="1" xfId="0" applyNumberFormat="1" applyFont="1" applyBorder="1" applyAlignment="1">
      <alignment horizontal="center" vertical="center"/>
    </xf>
    <xf numFmtId="177" fontId="3" fillId="0" borderId="1" xfId="0" applyNumberFormat="1" applyFont="1" applyBorder="1">
      <alignment vertical="center"/>
    </xf>
    <xf numFmtId="178" fontId="3" fillId="0" borderId="1" xfId="0" applyNumberFormat="1" applyFont="1" applyBorder="1">
      <alignment vertical="center"/>
    </xf>
    <xf numFmtId="179" fontId="3" fillId="0" borderId="1" xfId="0" applyNumberFormat="1" applyFont="1" applyBorder="1">
      <alignment vertical="center"/>
    </xf>
    <xf numFmtId="180" fontId="3" fillId="0" borderId="1" xfId="0" applyNumberFormat="1" applyFont="1" applyBorder="1">
      <alignment vertical="center"/>
    </xf>
    <xf numFmtId="9" fontId="3" fillId="0" borderId="1" xfId="0" applyNumberFormat="1" applyFont="1" applyBorder="1" applyAlignment="1">
      <alignment horizontal="center" vertical="center"/>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1" xfId="0" applyFont="1" applyBorder="1" applyAlignment="1">
      <alignment horizontal="center" vertical="center"/>
    </xf>
    <xf numFmtId="182" fontId="3" fillId="0" borderId="1" xfId="0" applyNumberFormat="1" applyFont="1" applyBorder="1" applyAlignment="1">
      <alignment horizontal="right" vertical="center"/>
    </xf>
    <xf numFmtId="186" fontId="3" fillId="0" borderId="2" xfId="0" applyNumberFormat="1" applyFont="1" applyBorder="1">
      <alignment vertical="center"/>
    </xf>
    <xf numFmtId="186" fontId="3" fillId="0" borderId="3" xfId="0" applyNumberFormat="1" applyFont="1" applyBorder="1">
      <alignment vertical="center"/>
    </xf>
    <xf numFmtId="186" fontId="3" fillId="0" borderId="4" xfId="0" applyNumberFormat="1" applyFont="1" applyBorder="1">
      <alignment vertical="center"/>
    </xf>
    <xf numFmtId="181" fontId="3" fillId="0" borderId="1" xfId="0" applyNumberFormat="1"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201" fontId="3" fillId="0" borderId="0" xfId="0" applyNumberFormat="1" applyFont="1" applyAlignment="1">
      <alignment horizontal="left" vertical="center"/>
    </xf>
    <xf numFmtId="201" fontId="3" fillId="0" borderId="9" xfId="0" applyNumberFormat="1" applyFont="1" applyBorder="1" applyAlignment="1">
      <alignment horizontal="left"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38" fontId="3" fillId="0" borderId="10" xfId="1" applyFont="1" applyBorder="1" applyAlignment="1">
      <alignment horizontal="right" vertical="center"/>
    </xf>
    <xf numFmtId="189" fontId="3" fillId="0" borderId="11" xfId="0" applyNumberFormat="1" applyFont="1" applyBorder="1">
      <alignment vertical="center"/>
    </xf>
    <xf numFmtId="189" fontId="3" fillId="0" borderId="7" xfId="0" applyNumberFormat="1" applyFont="1" applyBorder="1">
      <alignment vertical="center"/>
    </xf>
    <xf numFmtId="189" fontId="3" fillId="0" borderId="14" xfId="0" applyNumberFormat="1" applyFont="1" applyBorder="1">
      <alignment vertical="center"/>
    </xf>
    <xf numFmtId="186" fontId="3" fillId="0" borderId="8" xfId="0" applyNumberFormat="1" applyFont="1" applyBorder="1">
      <alignment vertical="center"/>
    </xf>
    <xf numFmtId="186" fontId="3" fillId="0" borderId="0" xfId="0" applyNumberFormat="1" applyFont="1">
      <alignment vertical="center"/>
    </xf>
    <xf numFmtId="186" fontId="3" fillId="0" borderId="9" xfId="0" applyNumberFormat="1" applyFont="1" applyBorder="1">
      <alignmen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203" fontId="3" fillId="0" borderId="0" xfId="0" applyNumberFormat="1" applyFont="1" applyAlignment="1">
      <alignment horizontal="left" vertical="center"/>
    </xf>
    <xf numFmtId="203" fontId="3" fillId="0" borderId="9"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6" xfId="0" applyFont="1" applyBorder="1" applyAlignment="1">
      <alignment horizontal="center" vertical="center"/>
    </xf>
    <xf numFmtId="0" fontId="9" fillId="0" borderId="1" xfId="0" applyFont="1" applyBorder="1" applyAlignment="1">
      <alignment horizontal="justify" vertical="center" wrapText="1"/>
    </xf>
    <xf numFmtId="55" fontId="3"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185" fontId="3" fillId="0" borderId="11" xfId="0" applyNumberFormat="1" applyFont="1" applyBorder="1">
      <alignment vertical="center"/>
    </xf>
    <xf numFmtId="0" fontId="9" fillId="0" borderId="1" xfId="0" applyFont="1" applyBorder="1" applyAlignment="1">
      <alignment horizontal="center" vertical="center" wrapText="1"/>
    </xf>
    <xf numFmtId="0" fontId="3" fillId="0" borderId="0" xfId="0" applyFont="1" applyAlignment="1">
      <alignment vertical="top"/>
    </xf>
    <xf numFmtId="183" fontId="3" fillId="0" borderId="0" xfId="0" applyNumberFormat="1" applyFont="1">
      <alignment vertical="center"/>
    </xf>
    <xf numFmtId="183" fontId="3" fillId="0" borderId="6" xfId="0" applyNumberFormat="1" applyFont="1" applyBorder="1">
      <alignment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lignment vertical="center"/>
    </xf>
    <xf numFmtId="0" fontId="8" fillId="0" borderId="7" xfId="0" applyFont="1" applyBorder="1">
      <alignment vertical="center"/>
    </xf>
    <xf numFmtId="0" fontId="8" fillId="0" borderId="14" xfId="0" applyFont="1" applyBorder="1">
      <alignment vertical="center"/>
    </xf>
    <xf numFmtId="184" fontId="3" fillId="0" borderId="11" xfId="0" applyNumberFormat="1" applyFont="1" applyBorder="1">
      <alignment vertical="center"/>
    </xf>
    <xf numFmtId="184" fontId="3" fillId="0" borderId="7" xfId="0" applyNumberFormat="1" applyFont="1" applyBorder="1">
      <alignment vertical="center"/>
    </xf>
    <xf numFmtId="184" fontId="3" fillId="0" borderId="14" xfId="0" applyNumberFormat="1" applyFont="1" applyBorder="1">
      <alignment vertical="center"/>
    </xf>
    <xf numFmtId="190" fontId="3" fillId="0" borderId="7" xfId="0" applyNumberFormat="1" applyFont="1" applyBorder="1" applyAlignment="1">
      <alignment horizontal="center" vertical="center"/>
    </xf>
    <xf numFmtId="191" fontId="3" fillId="0" borderId="7" xfId="0" applyNumberFormat="1" applyFont="1" applyBorder="1">
      <alignment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38" fontId="9" fillId="0" borderId="2" xfId="1" applyFont="1" applyBorder="1" applyAlignment="1">
      <alignment horizontal="right" vertical="center" wrapText="1"/>
    </xf>
    <xf numFmtId="38" fontId="9" fillId="0" borderId="3" xfId="1" applyFont="1" applyBorder="1" applyAlignment="1">
      <alignment horizontal="right" vertical="center" wrapText="1"/>
    </xf>
    <xf numFmtId="38" fontId="9" fillId="0" borderId="4" xfId="1" applyFont="1" applyBorder="1" applyAlignment="1">
      <alignment horizontal="right" vertical="center" wrapText="1"/>
    </xf>
    <xf numFmtId="0" fontId="9" fillId="0" borderId="2" xfId="0" quotePrefix="1"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0" xfId="0" applyFont="1" applyBorder="1" applyAlignment="1">
      <alignment horizontal="justify" vertical="center" wrapText="1"/>
    </xf>
    <xf numFmtId="38" fontId="9" fillId="0" borderId="5" xfId="1" applyFont="1" applyBorder="1" applyAlignment="1">
      <alignment horizontal="right" vertical="center" wrapText="1"/>
    </xf>
    <xf numFmtId="38" fontId="9" fillId="0" borderId="6" xfId="1" applyFont="1" applyBorder="1" applyAlignment="1">
      <alignment horizontal="right" vertical="center" wrapText="1"/>
    </xf>
    <xf numFmtId="38" fontId="9" fillId="0" borderId="10" xfId="1" applyFont="1" applyBorder="1" applyAlignment="1">
      <alignment horizontal="right" vertical="center" wrapText="1"/>
    </xf>
    <xf numFmtId="0" fontId="9" fillId="0" borderId="5" xfId="0" quotePrefix="1" applyFont="1" applyBorder="1" applyAlignment="1">
      <alignment horizontal="justify" vertical="center" wrapText="1"/>
    </xf>
    <xf numFmtId="38" fontId="9" fillId="0" borderId="1" xfId="1" applyFont="1" applyBorder="1" applyAlignment="1">
      <alignment vertical="center" wrapText="1"/>
    </xf>
    <xf numFmtId="0" fontId="9" fillId="0" borderId="12" xfId="0" applyFont="1" applyBorder="1" applyAlignment="1">
      <alignment horizontal="justify" vertical="center" wrapText="1"/>
    </xf>
    <xf numFmtId="38" fontId="9" fillId="0" borderId="12" xfId="1" applyFont="1" applyBorder="1" applyAlignment="1">
      <alignment horizontal="right" vertical="center" wrapText="1"/>
    </xf>
    <xf numFmtId="0" fontId="9" fillId="0" borderId="12" xfId="0" quotePrefix="1" applyFont="1" applyBorder="1" applyAlignment="1">
      <alignment horizontal="justify" vertical="center" wrapText="1"/>
    </xf>
    <xf numFmtId="0" fontId="9" fillId="0" borderId="13" xfId="0" applyFont="1" applyBorder="1" applyAlignment="1">
      <alignment horizontal="justify" vertical="center" wrapText="1"/>
    </xf>
    <xf numFmtId="187" fontId="9" fillId="0" borderId="13" xfId="0" applyNumberFormat="1" applyFont="1" applyBorder="1" applyAlignment="1">
      <alignment horizontal="right" vertical="center" wrapText="1"/>
    </xf>
    <xf numFmtId="0" fontId="9" fillId="0" borderId="13" xfId="0" quotePrefix="1" applyFont="1" applyBorder="1" applyAlignment="1">
      <alignment horizontal="justify" vertical="center" wrapText="1"/>
    </xf>
    <xf numFmtId="0" fontId="3" fillId="0" borderId="8" xfId="0" quotePrefix="1" applyFont="1" applyBorder="1">
      <alignment vertical="center"/>
    </xf>
    <xf numFmtId="0" fontId="9" fillId="0" borderId="8" xfId="0" applyFont="1" applyBorder="1" applyAlignment="1">
      <alignment horizontal="justify" vertical="center" wrapText="1"/>
    </xf>
    <xf numFmtId="0" fontId="9" fillId="0" borderId="0" xfId="0" applyFont="1" applyAlignment="1">
      <alignment horizontal="justify" vertical="center" wrapText="1"/>
    </xf>
    <xf numFmtId="0" fontId="9" fillId="0" borderId="9" xfId="0" applyFont="1" applyBorder="1" applyAlignment="1">
      <alignment horizontal="justify" vertical="center" wrapText="1"/>
    </xf>
    <xf numFmtId="187" fontId="3" fillId="0" borderId="8" xfId="0" applyNumberFormat="1" applyFont="1" applyBorder="1" applyAlignment="1">
      <alignment vertical="top" wrapText="1"/>
    </xf>
    <xf numFmtId="187" fontId="3" fillId="0" borderId="0" xfId="0" applyNumberFormat="1" applyFont="1" applyAlignment="1">
      <alignment vertical="top" wrapText="1"/>
    </xf>
    <xf numFmtId="187" fontId="3" fillId="0" borderId="9" xfId="0" applyNumberFormat="1" applyFont="1" applyBorder="1" applyAlignment="1">
      <alignment vertical="top" wrapText="1"/>
    </xf>
    <xf numFmtId="187" fontId="9" fillId="0" borderId="1" xfId="0" applyNumberFormat="1" applyFont="1" applyBorder="1" applyAlignment="1">
      <alignment vertical="center" wrapText="1"/>
    </xf>
    <xf numFmtId="0" fontId="9"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15" xfId="0" applyFont="1" applyBorder="1" applyAlignment="1">
      <alignment horizontal="justify" vertical="center" wrapText="1"/>
    </xf>
    <xf numFmtId="187" fontId="9" fillId="0" borderId="15" xfId="0" applyNumberFormat="1" applyFont="1" applyBorder="1" applyAlignment="1">
      <alignment horizontal="right" vertical="center" wrapText="1"/>
    </xf>
    <xf numFmtId="0" fontId="9" fillId="0" borderId="15" xfId="0" applyFont="1" applyBorder="1" applyAlignment="1">
      <alignment horizontal="center" vertical="center" wrapText="1"/>
    </xf>
    <xf numFmtId="0" fontId="3" fillId="0" borderId="15" xfId="0" applyFont="1" applyBorder="1" applyAlignment="1">
      <alignment horizontal="center" vertical="center" wrapText="1"/>
    </xf>
    <xf numFmtId="184" fontId="3" fillId="0" borderId="12"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vertical="center" wrapText="1"/>
    </xf>
    <xf numFmtId="0" fontId="3" fillId="0" borderId="15" xfId="0" applyFont="1" applyBorder="1" applyAlignment="1">
      <alignment vertical="center" wrapText="1"/>
    </xf>
    <xf numFmtId="38" fontId="9" fillId="0" borderId="32" xfId="1" applyFont="1" applyBorder="1" applyAlignment="1">
      <alignment horizontal="right" vertical="center" wrapText="1"/>
    </xf>
    <xf numFmtId="38" fontId="9" fillId="0" borderId="33" xfId="1" applyFont="1" applyBorder="1" applyAlignment="1">
      <alignment horizontal="right" vertical="center" wrapText="1"/>
    </xf>
    <xf numFmtId="0" fontId="9" fillId="0" borderId="32" xfId="0" applyFont="1" applyBorder="1" applyAlignment="1">
      <alignment horizontal="justify" vertical="center" wrapText="1"/>
    </xf>
    <xf numFmtId="0" fontId="9" fillId="0" borderId="33" xfId="0" applyFont="1" applyBorder="1" applyAlignment="1">
      <alignment horizontal="justify" vertical="center" wrapText="1"/>
    </xf>
    <xf numFmtId="38" fontId="9" fillId="0" borderId="34" xfId="1" applyFont="1" applyBorder="1" applyAlignment="1">
      <alignment horizontal="right" vertical="center" wrapText="1"/>
    </xf>
    <xf numFmtId="38" fontId="9" fillId="0" borderId="35" xfId="1" applyFont="1" applyBorder="1" applyAlignment="1">
      <alignment horizontal="right" vertical="center" wrapText="1"/>
    </xf>
    <xf numFmtId="38" fontId="9" fillId="0" borderId="9" xfId="1" applyFont="1" applyBorder="1" applyAlignment="1">
      <alignment horizontal="right" vertical="center" wrapText="1"/>
    </xf>
    <xf numFmtId="0" fontId="9" fillId="0" borderId="34" xfId="0" applyFont="1" applyBorder="1" applyAlignment="1">
      <alignment horizontal="justify" vertical="center" wrapText="1"/>
    </xf>
    <xf numFmtId="0" fontId="9" fillId="0" borderId="35" xfId="0" applyFont="1" applyBorder="1" applyAlignment="1">
      <alignment horizontal="justify" vertical="center" wrapText="1"/>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38" fontId="9" fillId="0" borderId="1" xfId="1" applyFont="1" applyBorder="1" applyAlignment="1">
      <alignment horizontal="right" vertical="center" wrapText="1"/>
    </xf>
    <xf numFmtId="0" fontId="3" fillId="0" borderId="12" xfId="0" applyFont="1" applyBorder="1" applyAlignment="1">
      <alignment horizontal="center" vertical="center"/>
    </xf>
    <xf numFmtId="0" fontId="7" fillId="0" borderId="8" xfId="0" applyFont="1" applyBorder="1">
      <alignment vertical="center"/>
    </xf>
    <xf numFmtId="0" fontId="7" fillId="0" borderId="0" xfId="0" applyFont="1">
      <alignment vertical="center"/>
    </xf>
    <xf numFmtId="0" fontId="7" fillId="0" borderId="9" xfId="0" applyFont="1" applyBorder="1">
      <alignment vertical="center"/>
    </xf>
    <xf numFmtId="0" fontId="7" fillId="0" borderId="0" xfId="0" applyFont="1" applyAlignment="1">
      <alignment horizontal="left" vertical="center" wrapText="1"/>
    </xf>
    <xf numFmtId="0" fontId="6"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206" fontId="3" fillId="0" borderId="1" xfId="0" applyNumberFormat="1" applyFont="1" applyBorder="1" applyAlignment="1">
      <alignment horizontal="center" vertical="center"/>
    </xf>
    <xf numFmtId="197" fontId="3" fillId="0" borderId="1" xfId="0" applyNumberFormat="1" applyFont="1" applyBorder="1" applyAlignment="1">
      <alignment horizontal="center" vertical="center"/>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198" fontId="3" fillId="0" borderId="8" xfId="0" applyNumberFormat="1" applyFont="1" applyBorder="1">
      <alignment vertical="center"/>
    </xf>
    <xf numFmtId="198" fontId="3" fillId="0" borderId="0" xfId="0" applyNumberFormat="1" applyFont="1">
      <alignment vertical="center"/>
    </xf>
    <xf numFmtId="0" fontId="3" fillId="0" borderId="12" xfId="0" applyFont="1" applyBorder="1">
      <alignment vertical="center"/>
    </xf>
    <xf numFmtId="0" fontId="3" fillId="0" borderId="30" xfId="0" applyFont="1" applyBorder="1">
      <alignment vertical="center"/>
    </xf>
    <xf numFmtId="191" fontId="3" fillId="0" borderId="30" xfId="0" applyNumberFormat="1" applyFont="1" applyBorder="1" applyAlignment="1">
      <alignment horizontal="center" vertical="center"/>
    </xf>
    <xf numFmtId="0" fontId="3" fillId="0" borderId="15" xfId="0" applyFont="1" applyBorder="1">
      <alignment vertical="center"/>
    </xf>
    <xf numFmtId="0" fontId="3" fillId="0" borderId="31" xfId="0" applyFont="1" applyBorder="1">
      <alignment vertical="center"/>
    </xf>
    <xf numFmtId="191" fontId="3" fillId="0" borderId="3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199" fontId="10" fillId="0" borderId="0" xfId="0" applyNumberFormat="1" applyFont="1" applyAlignment="1">
      <alignment horizontal="left" vertical="center"/>
    </xf>
    <xf numFmtId="191" fontId="3" fillId="0" borderId="1" xfId="0" applyNumberFormat="1" applyFont="1" applyBorder="1" applyAlignment="1">
      <alignment horizontal="center" vertical="center"/>
    </xf>
    <xf numFmtId="191" fontId="3" fillId="0" borderId="0" xfId="0" applyNumberFormat="1" applyFont="1" applyAlignment="1">
      <alignment horizontal="left" vertical="center"/>
    </xf>
    <xf numFmtId="191" fontId="10" fillId="0" borderId="0" xfId="0" applyNumberFormat="1" applyFont="1" applyAlignment="1">
      <alignment horizontal="left" vertical="center"/>
    </xf>
    <xf numFmtId="200" fontId="3" fillId="0" borderId="0" xfId="0" applyNumberFormat="1" applyFont="1" applyAlignment="1">
      <alignment horizontal="left" vertical="center"/>
    </xf>
    <xf numFmtId="199" fontId="3" fillId="0" borderId="0" xfId="0" applyNumberFormat="1" applyFont="1" applyAlignment="1">
      <alignment horizontal="left" vertical="center"/>
    </xf>
    <xf numFmtId="187" fontId="3" fillId="0" borderId="13" xfId="0" applyNumberFormat="1" applyFont="1"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280"/>
  <sheetViews>
    <sheetView tabSelected="1" topLeftCell="A159" zoomScaleNormal="100" workbookViewId="0">
      <selection activeCell="AP171" sqref="AP171"/>
    </sheetView>
  </sheetViews>
  <sheetFormatPr defaultRowHeight="13.2" x14ac:dyDescent="0.2"/>
  <cols>
    <col min="1" max="37" width="2.33203125" style="1" customWidth="1"/>
    <col min="38" max="38" width="8.88671875" style="1"/>
    <col min="39" max="39" width="10.21875" style="1" bestFit="1" customWidth="1"/>
    <col min="40" max="16384" width="8.88671875" style="1"/>
  </cols>
  <sheetData>
    <row r="1" spans="1:37" x14ac:dyDescent="0.2">
      <c r="A1" s="189" t="s">
        <v>328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row>
    <row r="2" spans="1:37" x14ac:dyDescent="0.2">
      <c r="A2" s="189" t="s">
        <v>329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1:37" x14ac:dyDescent="0.2">
      <c r="A3" s="189" t="s">
        <v>330</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row>
    <row r="4" spans="1:37"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x14ac:dyDescent="0.2">
      <c r="A6" s="190" t="s">
        <v>48</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row>
    <row r="7" spans="1:37"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x14ac:dyDescent="0.2">
      <c r="A8" s="1" t="s">
        <v>39</v>
      </c>
    </row>
    <row r="9" spans="1:37" x14ac:dyDescent="0.2">
      <c r="B9" s="1" t="s">
        <v>113</v>
      </c>
      <c r="O9" s="64"/>
    </row>
    <row r="10" spans="1:37" ht="28.5" customHeight="1" x14ac:dyDescent="0.2">
      <c r="C10" s="106" t="s">
        <v>105</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row>
    <row r="11" spans="1:37" ht="15" customHeight="1" x14ac:dyDescent="0.2">
      <c r="B11" s="1" t="s">
        <v>89</v>
      </c>
      <c r="AK11" s="5"/>
    </row>
    <row r="12" spans="1:37" ht="30" customHeight="1" x14ac:dyDescent="0.2">
      <c r="B12" s="88" t="s">
        <v>90</v>
      </c>
      <c r="C12" s="88"/>
      <c r="D12" s="88"/>
      <c r="E12" s="88"/>
      <c r="F12" s="88"/>
      <c r="G12" s="88"/>
      <c r="H12" s="88"/>
      <c r="I12" s="88"/>
      <c r="J12" s="88" t="s">
        <v>91</v>
      </c>
      <c r="K12" s="88"/>
      <c r="L12" s="88"/>
      <c r="M12" s="130" t="s">
        <v>92</v>
      </c>
      <c r="N12" s="130"/>
      <c r="O12" s="130"/>
      <c r="P12" s="130"/>
      <c r="Q12" s="139" t="s">
        <v>93</v>
      </c>
      <c r="R12" s="139"/>
      <c r="S12" s="139"/>
      <c r="T12" s="139"/>
      <c r="U12" s="139"/>
      <c r="V12" s="139"/>
      <c r="W12" s="191" t="s">
        <v>94</v>
      </c>
      <c r="X12" s="191"/>
      <c r="Y12" s="191"/>
      <c r="Z12" s="130" t="s">
        <v>95</v>
      </c>
      <c r="AA12" s="130"/>
      <c r="AB12" s="130"/>
      <c r="AC12" s="130"/>
      <c r="AD12" s="130"/>
      <c r="AE12" s="130"/>
      <c r="AF12" s="87" t="s">
        <v>96</v>
      </c>
      <c r="AG12" s="87"/>
      <c r="AH12" s="87"/>
      <c r="AI12" s="87"/>
      <c r="AJ12" s="87"/>
      <c r="AK12" s="87"/>
    </row>
    <row r="13" spans="1:37" ht="16.5" customHeight="1" x14ac:dyDescent="0.2">
      <c r="B13" s="88" t="s">
        <v>106</v>
      </c>
      <c r="C13" s="88"/>
      <c r="D13" s="88"/>
      <c r="E13" s="88"/>
      <c r="F13" s="88"/>
      <c r="G13" s="88"/>
      <c r="H13" s="88"/>
      <c r="I13" s="88"/>
      <c r="J13" s="132" t="s">
        <v>107</v>
      </c>
      <c r="K13" s="132"/>
      <c r="L13" s="132"/>
      <c r="M13" s="140" t="s">
        <v>112</v>
      </c>
      <c r="N13" s="140"/>
      <c r="O13" s="140"/>
      <c r="P13" s="140"/>
      <c r="Q13" s="131">
        <v>1000000</v>
      </c>
      <c r="R13" s="131"/>
      <c r="S13" s="131"/>
      <c r="T13" s="131"/>
      <c r="U13" s="131"/>
      <c r="V13" s="131"/>
      <c r="W13" s="135">
        <v>0.1</v>
      </c>
      <c r="X13" s="135"/>
      <c r="Y13" s="135"/>
      <c r="Z13" s="131">
        <f>Q13*(1-W13)</f>
        <v>900000</v>
      </c>
      <c r="AA13" s="131"/>
      <c r="AB13" s="131"/>
      <c r="AC13" s="131"/>
      <c r="AD13" s="131"/>
      <c r="AE13" s="131"/>
      <c r="AF13" s="131">
        <v>1000000</v>
      </c>
      <c r="AG13" s="131"/>
      <c r="AH13" s="131"/>
      <c r="AI13" s="131"/>
      <c r="AJ13" s="131"/>
      <c r="AK13" s="131"/>
    </row>
    <row r="14" spans="1:37" ht="16.5" customHeight="1" x14ac:dyDescent="0.2">
      <c r="B14" s="88" t="s">
        <v>106</v>
      </c>
      <c r="C14" s="88"/>
      <c r="D14" s="88"/>
      <c r="E14" s="88"/>
      <c r="F14" s="88"/>
      <c r="G14" s="88"/>
      <c r="H14" s="88"/>
      <c r="I14" s="88"/>
      <c r="J14" s="133" t="s">
        <v>111</v>
      </c>
      <c r="K14" s="133"/>
      <c r="L14" s="133"/>
      <c r="M14" s="140" t="s">
        <v>112</v>
      </c>
      <c r="N14" s="140"/>
      <c r="O14" s="140"/>
      <c r="P14" s="140"/>
      <c r="Q14" s="131">
        <v>1000000</v>
      </c>
      <c r="R14" s="131"/>
      <c r="S14" s="131"/>
      <c r="T14" s="131"/>
      <c r="U14" s="131"/>
      <c r="V14" s="131"/>
      <c r="W14" s="135">
        <v>0.1</v>
      </c>
      <c r="X14" s="135"/>
      <c r="Y14" s="135"/>
      <c r="Z14" s="131">
        <f>Q14*(1-W14)</f>
        <v>900000</v>
      </c>
      <c r="AA14" s="131"/>
      <c r="AB14" s="131"/>
      <c r="AC14" s="131"/>
      <c r="AD14" s="131"/>
      <c r="AE14" s="131"/>
      <c r="AF14" s="131">
        <v>1000000</v>
      </c>
      <c r="AG14" s="131"/>
      <c r="AH14" s="131"/>
      <c r="AI14" s="131"/>
      <c r="AJ14" s="131"/>
      <c r="AK14" s="131"/>
    </row>
    <row r="15" spans="1:37" ht="16.5" customHeight="1" x14ac:dyDescent="0.2">
      <c r="B15" s="88" t="s">
        <v>106</v>
      </c>
      <c r="C15" s="88"/>
      <c r="D15" s="88"/>
      <c r="E15" s="88"/>
      <c r="F15" s="88"/>
      <c r="G15" s="88"/>
      <c r="H15" s="88"/>
      <c r="I15" s="88"/>
      <c r="J15" s="134" t="s">
        <v>108</v>
      </c>
      <c r="K15" s="134"/>
      <c r="L15" s="134"/>
      <c r="M15" s="140" t="s">
        <v>112</v>
      </c>
      <c r="N15" s="140"/>
      <c r="O15" s="140"/>
      <c r="P15" s="140"/>
      <c r="Q15" s="131">
        <v>600000</v>
      </c>
      <c r="R15" s="131"/>
      <c r="S15" s="131"/>
      <c r="T15" s="131"/>
      <c r="U15" s="131"/>
      <c r="V15" s="131"/>
      <c r="W15" s="135">
        <v>0.1</v>
      </c>
      <c r="X15" s="135"/>
      <c r="Y15" s="135"/>
      <c r="Z15" s="131">
        <f>Q15*(1-W15)</f>
        <v>540000</v>
      </c>
      <c r="AA15" s="131"/>
      <c r="AB15" s="131"/>
      <c r="AC15" s="131"/>
      <c r="AD15" s="131"/>
      <c r="AE15" s="131"/>
      <c r="AF15" s="131">
        <v>600000</v>
      </c>
      <c r="AG15" s="131"/>
      <c r="AH15" s="131"/>
      <c r="AI15" s="131"/>
      <c r="AJ15" s="131"/>
      <c r="AK15" s="131"/>
    </row>
    <row r="16" spans="1:37" ht="16.5" customHeight="1" x14ac:dyDescent="0.2">
      <c r="B16" s="88" t="s">
        <v>106</v>
      </c>
      <c r="C16" s="88"/>
      <c r="D16" s="88"/>
      <c r="E16" s="88"/>
      <c r="F16" s="88"/>
      <c r="G16" s="88"/>
      <c r="H16" s="88"/>
      <c r="I16" s="88"/>
      <c r="J16" s="134" t="s">
        <v>109</v>
      </c>
      <c r="K16" s="134"/>
      <c r="L16" s="134"/>
      <c r="M16" s="140" t="s">
        <v>112</v>
      </c>
      <c r="N16" s="140"/>
      <c r="O16" s="140"/>
      <c r="P16" s="140"/>
      <c r="Q16" s="131">
        <v>500000</v>
      </c>
      <c r="R16" s="131"/>
      <c r="S16" s="131"/>
      <c r="T16" s="131"/>
      <c r="U16" s="131"/>
      <c r="V16" s="131"/>
      <c r="W16" s="135">
        <v>0.1</v>
      </c>
      <c r="X16" s="135"/>
      <c r="Y16" s="135"/>
      <c r="Z16" s="131">
        <f>Q16*(1-W16)</f>
        <v>450000</v>
      </c>
      <c r="AA16" s="131"/>
      <c r="AB16" s="131"/>
      <c r="AC16" s="131"/>
      <c r="AD16" s="131"/>
      <c r="AE16" s="131"/>
      <c r="AF16" s="131">
        <v>500000</v>
      </c>
      <c r="AG16" s="131"/>
      <c r="AH16" s="131"/>
      <c r="AI16" s="131"/>
      <c r="AJ16" s="131"/>
      <c r="AK16" s="131"/>
    </row>
    <row r="17" spans="1:37" ht="16.5" customHeight="1" x14ac:dyDescent="0.2">
      <c r="B17" s="88" t="s">
        <v>106</v>
      </c>
      <c r="C17" s="88"/>
      <c r="D17" s="88"/>
      <c r="E17" s="88"/>
      <c r="F17" s="88"/>
      <c r="G17" s="88"/>
      <c r="H17" s="88"/>
      <c r="I17" s="88"/>
      <c r="J17" s="144" t="s">
        <v>110</v>
      </c>
      <c r="K17" s="144"/>
      <c r="L17" s="144"/>
      <c r="M17" s="140" t="s">
        <v>112</v>
      </c>
      <c r="N17" s="140"/>
      <c r="O17" s="140"/>
      <c r="P17" s="140"/>
      <c r="Q17" s="131">
        <v>400000</v>
      </c>
      <c r="R17" s="131"/>
      <c r="S17" s="131"/>
      <c r="T17" s="131"/>
      <c r="U17" s="131"/>
      <c r="V17" s="131"/>
      <c r="W17" s="135">
        <v>0.1</v>
      </c>
      <c r="X17" s="135"/>
      <c r="Y17" s="135"/>
      <c r="Z17" s="131">
        <f>Q17*(1-W17)</f>
        <v>360000</v>
      </c>
      <c r="AA17" s="131"/>
      <c r="AB17" s="131"/>
      <c r="AC17" s="131"/>
      <c r="AD17" s="131"/>
      <c r="AE17" s="131"/>
      <c r="AF17" s="131">
        <v>400000</v>
      </c>
      <c r="AG17" s="131"/>
      <c r="AH17" s="131"/>
      <c r="AI17" s="131"/>
      <c r="AJ17" s="131"/>
      <c r="AK17" s="131"/>
    </row>
    <row r="18" spans="1:37" ht="16.5" customHeight="1" x14ac:dyDescent="0.2">
      <c r="B18" s="139" t="s">
        <v>97</v>
      </c>
      <c r="C18" s="139"/>
      <c r="D18" s="139"/>
      <c r="E18" s="139"/>
      <c r="F18" s="139"/>
      <c r="G18" s="139"/>
      <c r="H18" s="139"/>
      <c r="I18" s="139"/>
      <c r="J18" s="139"/>
      <c r="K18" s="139"/>
      <c r="L18" s="139"/>
      <c r="M18" s="139"/>
      <c r="N18" s="139"/>
      <c r="O18" s="139"/>
      <c r="P18" s="139"/>
      <c r="Q18" s="131">
        <f>SUM(Q13:V17)</f>
        <v>3500000</v>
      </c>
      <c r="R18" s="131"/>
      <c r="S18" s="131"/>
      <c r="T18" s="131"/>
      <c r="U18" s="131"/>
      <c r="V18" s="131"/>
      <c r="W18" s="129"/>
      <c r="X18" s="129"/>
      <c r="Y18" s="129"/>
      <c r="Z18" s="131">
        <f>SUM(Z13:AE17)</f>
        <v>3150000</v>
      </c>
      <c r="AA18" s="131"/>
      <c r="AB18" s="131"/>
      <c r="AC18" s="131"/>
      <c r="AD18" s="131"/>
      <c r="AE18" s="131"/>
      <c r="AF18" s="131">
        <f>SUM(AF13:AK17)</f>
        <v>3500000</v>
      </c>
      <c r="AG18" s="131"/>
      <c r="AH18" s="131"/>
      <c r="AI18" s="131"/>
      <c r="AJ18" s="131"/>
      <c r="AK18" s="131"/>
    </row>
    <row r="19" spans="1:37" ht="15" customHeight="1" x14ac:dyDescent="0.2">
      <c r="B19" s="1" t="s">
        <v>98</v>
      </c>
      <c r="N19" s="64"/>
    </row>
    <row r="20" spans="1:37" ht="15" customHeight="1" x14ac:dyDescent="0.2">
      <c r="D20" s="1" t="s">
        <v>104</v>
      </c>
    </row>
    <row r="21" spans="1:37" ht="15" customHeight="1" x14ac:dyDescent="0.2">
      <c r="B21" s="1" t="s">
        <v>99</v>
      </c>
      <c r="N21" s="64"/>
    </row>
    <row r="22" spans="1:37" ht="15" customHeight="1" x14ac:dyDescent="0.2">
      <c r="C22" s="1" t="s">
        <v>100</v>
      </c>
    </row>
    <row r="23" spans="1:37" ht="15" customHeight="1" x14ac:dyDescent="0.2">
      <c r="C23" s="1" t="s">
        <v>101</v>
      </c>
    </row>
    <row r="24" spans="1:37" ht="15" customHeight="1" x14ac:dyDescent="0.2">
      <c r="B24" s="1" t="s">
        <v>102</v>
      </c>
      <c r="N24" s="64"/>
    </row>
    <row r="25" spans="1:37" ht="15" customHeight="1" x14ac:dyDescent="0.2">
      <c r="C25" s="116" t="s">
        <v>103</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7" spans="1:37" x14ac:dyDescent="0.2">
      <c r="A27" s="1" t="s">
        <v>52</v>
      </c>
      <c r="B27" s="167" t="s">
        <v>114</v>
      </c>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row>
    <row r="28" spans="1:37" ht="41.25" customHeight="1" x14ac:dyDescent="0.2">
      <c r="B28" s="168" t="s">
        <v>128</v>
      </c>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row>
    <row r="29" spans="1:37" x14ac:dyDescent="0.2">
      <c r="B29" s="1" t="s">
        <v>455</v>
      </c>
    </row>
    <row r="30" spans="1:37" x14ac:dyDescent="0.2">
      <c r="C30" s="29"/>
      <c r="D30" s="101" t="s">
        <v>294</v>
      </c>
      <c r="E30" s="102"/>
      <c r="F30" s="102"/>
      <c r="G30" s="102"/>
      <c r="H30" s="102"/>
      <c r="I30" s="102"/>
      <c r="J30" s="102"/>
      <c r="K30" s="102"/>
      <c r="L30" s="102"/>
      <c r="M30" s="102"/>
      <c r="N30" s="102"/>
      <c r="O30" s="102"/>
      <c r="P30" s="102"/>
      <c r="Q30" s="102"/>
      <c r="R30" s="102"/>
      <c r="S30" s="102"/>
      <c r="T30" s="102"/>
      <c r="U30" s="103"/>
      <c r="V30" s="101" t="s">
        <v>129</v>
      </c>
      <c r="W30" s="102"/>
      <c r="X30" s="102"/>
      <c r="Y30" s="103"/>
    </row>
    <row r="31" spans="1:37" x14ac:dyDescent="0.2">
      <c r="C31" s="29">
        <v>1</v>
      </c>
      <c r="D31" s="101" t="s">
        <v>146</v>
      </c>
      <c r="E31" s="102"/>
      <c r="F31" s="102"/>
      <c r="G31" s="102"/>
      <c r="H31" s="102"/>
      <c r="I31" s="102"/>
      <c r="J31" s="102"/>
      <c r="K31" s="102"/>
      <c r="L31" s="102"/>
      <c r="M31" s="102"/>
      <c r="N31" s="102"/>
      <c r="O31" s="102"/>
      <c r="P31" s="102"/>
      <c r="Q31" s="102"/>
      <c r="R31" s="102"/>
      <c r="S31" s="102"/>
      <c r="T31" s="102"/>
      <c r="U31" s="103"/>
      <c r="V31" s="101" t="s">
        <v>130</v>
      </c>
      <c r="W31" s="102"/>
      <c r="X31" s="102"/>
      <c r="Y31" s="103"/>
    </row>
    <row r="32" spans="1:37" x14ac:dyDescent="0.2">
      <c r="C32" s="29">
        <v>2</v>
      </c>
      <c r="D32" s="101" t="s">
        <v>187</v>
      </c>
      <c r="E32" s="102"/>
      <c r="F32" s="102"/>
      <c r="G32" s="102"/>
      <c r="H32" s="102"/>
      <c r="I32" s="102"/>
      <c r="J32" s="102"/>
      <c r="K32" s="102"/>
      <c r="L32" s="102"/>
      <c r="M32" s="102"/>
      <c r="N32" s="102"/>
      <c r="O32" s="102"/>
      <c r="P32" s="102"/>
      <c r="Q32" s="102"/>
      <c r="R32" s="102"/>
      <c r="S32" s="102"/>
      <c r="T32" s="102"/>
      <c r="U32" s="103"/>
      <c r="V32" s="101" t="s">
        <v>131</v>
      </c>
      <c r="W32" s="102"/>
      <c r="X32" s="102"/>
      <c r="Y32" s="103"/>
    </row>
    <row r="33" spans="2:37" x14ac:dyDescent="0.2">
      <c r="C33" s="29">
        <v>3</v>
      </c>
      <c r="D33" s="101" t="s">
        <v>188</v>
      </c>
      <c r="E33" s="102"/>
      <c r="F33" s="102"/>
      <c r="G33" s="102"/>
      <c r="H33" s="102"/>
      <c r="I33" s="102"/>
      <c r="J33" s="102"/>
      <c r="K33" s="102"/>
      <c r="L33" s="102"/>
      <c r="M33" s="102"/>
      <c r="N33" s="102"/>
      <c r="O33" s="102"/>
      <c r="P33" s="102"/>
      <c r="Q33" s="102"/>
      <c r="R33" s="102"/>
      <c r="S33" s="102"/>
      <c r="T33" s="102"/>
      <c r="U33" s="103"/>
      <c r="V33" s="101" t="s">
        <v>132</v>
      </c>
      <c r="W33" s="102"/>
      <c r="X33" s="102"/>
      <c r="Y33" s="103"/>
    </row>
    <row r="34" spans="2:37" x14ac:dyDescent="0.2">
      <c r="C34" s="29">
        <v>4</v>
      </c>
      <c r="D34" s="101" t="s">
        <v>133</v>
      </c>
      <c r="E34" s="102"/>
      <c r="F34" s="102"/>
      <c r="G34" s="102"/>
      <c r="H34" s="102"/>
      <c r="I34" s="102"/>
      <c r="J34" s="102"/>
      <c r="K34" s="102"/>
      <c r="L34" s="102"/>
      <c r="M34" s="102"/>
      <c r="N34" s="102"/>
      <c r="O34" s="102"/>
      <c r="P34" s="102"/>
      <c r="Q34" s="102"/>
      <c r="R34" s="102"/>
      <c r="S34" s="102"/>
      <c r="T34" s="102"/>
      <c r="U34" s="103"/>
      <c r="V34" s="101" t="s">
        <v>134</v>
      </c>
      <c r="W34" s="102"/>
      <c r="X34" s="102"/>
      <c r="Y34" s="103"/>
    </row>
    <row r="36" spans="2:37" x14ac:dyDescent="0.2">
      <c r="B36" s="116" t="s">
        <v>456</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2:37" x14ac:dyDescent="0.2">
      <c r="C37" s="145" t="s">
        <v>135</v>
      </c>
      <c r="D37" s="146"/>
      <c r="E37" s="146"/>
      <c r="F37" s="146"/>
      <c r="G37" s="147"/>
      <c r="H37" s="145" t="s">
        <v>189</v>
      </c>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7"/>
    </row>
    <row r="38" spans="2:37" x14ac:dyDescent="0.2">
      <c r="C38" s="280" t="s">
        <v>136</v>
      </c>
      <c r="D38" s="281"/>
      <c r="E38" s="281"/>
      <c r="F38" s="281"/>
      <c r="G38" s="282"/>
      <c r="H38" s="280" t="s">
        <v>137</v>
      </c>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2"/>
    </row>
    <row r="39" spans="2:37" x14ac:dyDescent="0.2">
      <c r="C39" s="280" t="s">
        <v>138</v>
      </c>
      <c r="D39" s="281"/>
      <c r="E39" s="281"/>
      <c r="F39" s="281"/>
      <c r="G39" s="282"/>
      <c r="H39" s="280" t="s">
        <v>137</v>
      </c>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2"/>
    </row>
    <row r="40" spans="2:37" x14ac:dyDescent="0.2">
      <c r="C40" s="148" t="s">
        <v>139</v>
      </c>
      <c r="D40" s="149"/>
      <c r="E40" s="149"/>
      <c r="F40" s="149"/>
      <c r="G40" s="150"/>
      <c r="H40" s="148" t="s">
        <v>137</v>
      </c>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50"/>
    </row>
    <row r="41" spans="2:37" x14ac:dyDescent="0.2">
      <c r="C41" s="145" t="s">
        <v>135</v>
      </c>
      <c r="D41" s="146"/>
      <c r="E41" s="146"/>
      <c r="F41" s="146"/>
      <c r="G41" s="147"/>
      <c r="H41" s="145" t="s">
        <v>480</v>
      </c>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7"/>
    </row>
    <row r="42" spans="2:37" x14ac:dyDescent="0.2">
      <c r="C42" s="148" t="s">
        <v>141</v>
      </c>
      <c r="D42" s="149"/>
      <c r="E42" s="149"/>
      <c r="F42" s="149"/>
      <c r="G42" s="150"/>
      <c r="H42" s="148" t="s">
        <v>137</v>
      </c>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50"/>
    </row>
    <row r="43" spans="2:37" x14ac:dyDescent="0.2">
      <c r="I43" s="74" t="s">
        <v>142</v>
      </c>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row>
    <row r="45" spans="2:37" x14ac:dyDescent="0.2">
      <c r="B45" s="1" t="s">
        <v>457</v>
      </c>
    </row>
    <row r="46" spans="2:37" x14ac:dyDescent="0.2">
      <c r="C46" s="101" t="s">
        <v>295</v>
      </c>
      <c r="D46" s="102"/>
      <c r="E46" s="102"/>
      <c r="F46" s="102"/>
      <c r="G46" s="102"/>
      <c r="H46" s="102"/>
      <c r="I46" s="102"/>
      <c r="J46" s="102"/>
      <c r="K46" s="102"/>
      <c r="L46" s="102"/>
      <c r="M46" s="102"/>
      <c r="N46" s="102"/>
      <c r="O46" s="103"/>
      <c r="P46" s="101" t="s">
        <v>296</v>
      </c>
      <c r="Q46" s="102"/>
      <c r="R46" s="102"/>
      <c r="S46" s="102"/>
      <c r="T46" s="102"/>
      <c r="U46" s="102"/>
      <c r="V46" s="102"/>
      <c r="W46" s="102"/>
      <c r="X46" s="102"/>
      <c r="Y46" s="103"/>
      <c r="Z46" s="101" t="s">
        <v>297</v>
      </c>
      <c r="AA46" s="102"/>
      <c r="AB46" s="102"/>
      <c r="AC46" s="102"/>
      <c r="AD46" s="102"/>
      <c r="AE46" s="102"/>
      <c r="AF46" s="102"/>
      <c r="AG46" s="102"/>
      <c r="AH46" s="102"/>
      <c r="AI46" s="102"/>
      <c r="AJ46" s="102"/>
      <c r="AK46" s="103"/>
    </row>
    <row r="47" spans="2:37" ht="15" customHeight="1" x14ac:dyDescent="0.2">
      <c r="C47" s="164" t="s">
        <v>40</v>
      </c>
      <c r="D47" s="165"/>
      <c r="E47" s="165"/>
      <c r="F47" s="165"/>
      <c r="G47" s="165"/>
      <c r="H47" s="165"/>
      <c r="I47" s="165"/>
      <c r="J47" s="165"/>
      <c r="K47" s="165"/>
      <c r="L47" s="165"/>
      <c r="M47" s="165"/>
      <c r="N47" s="165"/>
      <c r="O47" s="166"/>
      <c r="P47" s="101" t="s">
        <v>51</v>
      </c>
      <c r="Q47" s="102"/>
      <c r="R47" s="102"/>
      <c r="S47" s="102"/>
      <c r="T47" s="102"/>
      <c r="U47" s="102"/>
      <c r="V47" s="102"/>
      <c r="W47" s="102"/>
      <c r="X47" s="102"/>
      <c r="Y47" s="103"/>
      <c r="Z47" s="101" t="s">
        <v>143</v>
      </c>
      <c r="AA47" s="102"/>
      <c r="AB47" s="102"/>
      <c r="AC47" s="102"/>
      <c r="AD47" s="102"/>
      <c r="AE47" s="102"/>
      <c r="AF47" s="102"/>
      <c r="AG47" s="102"/>
      <c r="AH47" s="102"/>
      <c r="AI47" s="102"/>
      <c r="AJ47" s="102"/>
      <c r="AK47" s="103"/>
    </row>
    <row r="48" spans="2:37" ht="15" customHeight="1" x14ac:dyDescent="0.2">
      <c r="C48" s="101" t="s">
        <v>41</v>
      </c>
      <c r="D48" s="102"/>
      <c r="E48" s="102"/>
      <c r="F48" s="102"/>
      <c r="G48" s="102"/>
      <c r="H48" s="102"/>
      <c r="I48" s="102"/>
      <c r="J48" s="102"/>
      <c r="K48" s="102"/>
      <c r="L48" s="102"/>
      <c r="M48" s="102"/>
      <c r="N48" s="102"/>
      <c r="O48" s="103"/>
      <c r="P48" s="101" t="s">
        <v>51</v>
      </c>
      <c r="Q48" s="102"/>
      <c r="R48" s="102"/>
      <c r="S48" s="102"/>
      <c r="T48" s="102"/>
      <c r="U48" s="102"/>
      <c r="V48" s="102"/>
      <c r="W48" s="102"/>
      <c r="X48" s="102"/>
      <c r="Y48" s="103"/>
      <c r="Z48" s="101" t="s">
        <v>144</v>
      </c>
      <c r="AA48" s="102"/>
      <c r="AB48" s="102"/>
      <c r="AC48" s="102"/>
      <c r="AD48" s="102"/>
      <c r="AE48" s="102"/>
      <c r="AF48" s="102"/>
      <c r="AG48" s="102"/>
      <c r="AH48" s="102"/>
      <c r="AI48" s="102"/>
      <c r="AJ48" s="102"/>
      <c r="AK48" s="103"/>
    </row>
    <row r="49" spans="3:37" ht="15" customHeight="1" x14ac:dyDescent="0.2">
      <c r="C49" s="101" t="s">
        <v>42</v>
      </c>
      <c r="D49" s="102"/>
      <c r="E49" s="102"/>
      <c r="F49" s="102"/>
      <c r="G49" s="102"/>
      <c r="H49" s="102"/>
      <c r="I49" s="102"/>
      <c r="J49" s="102"/>
      <c r="K49" s="102"/>
      <c r="L49" s="102"/>
      <c r="M49" s="102"/>
      <c r="N49" s="102"/>
      <c r="O49" s="103"/>
      <c r="P49" s="101" t="s">
        <v>51</v>
      </c>
      <c r="Q49" s="102"/>
      <c r="R49" s="102"/>
      <c r="S49" s="102"/>
      <c r="T49" s="102"/>
      <c r="U49" s="102"/>
      <c r="V49" s="102"/>
      <c r="W49" s="102"/>
      <c r="X49" s="102"/>
      <c r="Y49" s="103"/>
      <c r="Z49" s="101" t="s">
        <v>145</v>
      </c>
      <c r="AA49" s="102"/>
      <c r="AB49" s="102"/>
      <c r="AC49" s="102"/>
      <c r="AD49" s="102"/>
      <c r="AE49" s="102"/>
      <c r="AF49" s="102"/>
      <c r="AG49" s="102"/>
      <c r="AH49" s="102"/>
      <c r="AI49" s="102"/>
      <c r="AJ49" s="102"/>
      <c r="AK49" s="103"/>
    </row>
    <row r="50" spans="3:37" ht="15" customHeight="1" x14ac:dyDescent="0.2">
      <c r="C50" s="73" t="s">
        <v>43</v>
      </c>
      <c r="D50" s="74"/>
      <c r="E50" s="74"/>
      <c r="F50" s="74"/>
      <c r="G50" s="74"/>
      <c r="H50" s="74"/>
      <c r="I50" s="74"/>
      <c r="J50" s="74"/>
      <c r="K50" s="74"/>
      <c r="L50" s="74"/>
      <c r="M50" s="74"/>
      <c r="N50" s="74"/>
      <c r="O50" s="75"/>
      <c r="P50" s="73" t="s">
        <v>51</v>
      </c>
      <c r="Q50" s="74"/>
      <c r="R50" s="74"/>
      <c r="S50" s="74"/>
      <c r="T50" s="74"/>
      <c r="U50" s="74"/>
      <c r="V50" s="74"/>
      <c r="W50" s="74"/>
      <c r="X50" s="74"/>
      <c r="Y50" s="75"/>
      <c r="Z50" s="73" t="s">
        <v>146</v>
      </c>
      <c r="AA50" s="74"/>
      <c r="AB50" s="74"/>
      <c r="AC50" s="74"/>
      <c r="AD50" s="74"/>
      <c r="AE50" s="74"/>
      <c r="AF50" s="74"/>
      <c r="AG50" s="74"/>
      <c r="AH50" s="74"/>
      <c r="AI50" s="74"/>
      <c r="AJ50" s="74"/>
      <c r="AK50" s="75"/>
    </row>
    <row r="51" spans="3:37" ht="15" customHeight="1" x14ac:dyDescent="0.2">
      <c r="C51" s="115"/>
      <c r="D51" s="116"/>
      <c r="E51" s="116"/>
      <c r="F51" s="116"/>
      <c r="G51" s="116"/>
      <c r="H51" s="116"/>
      <c r="I51" s="116"/>
      <c r="J51" s="116"/>
      <c r="K51" s="116"/>
      <c r="L51" s="116"/>
      <c r="M51" s="116"/>
      <c r="N51" s="116"/>
      <c r="O51" s="117"/>
      <c r="P51" s="115" t="s">
        <v>147</v>
      </c>
      <c r="Q51" s="116"/>
      <c r="R51" s="116"/>
      <c r="S51" s="116"/>
      <c r="T51" s="116"/>
      <c r="U51" s="116"/>
      <c r="V51" s="116"/>
      <c r="W51" s="116"/>
      <c r="X51" s="116"/>
      <c r="Y51" s="117"/>
      <c r="Z51" s="115" t="s">
        <v>148</v>
      </c>
      <c r="AA51" s="116"/>
      <c r="AB51" s="116"/>
      <c r="AC51" s="116"/>
      <c r="AD51" s="116"/>
      <c r="AE51" s="116"/>
      <c r="AF51" s="116"/>
      <c r="AG51" s="116"/>
      <c r="AH51" s="116"/>
      <c r="AI51" s="116"/>
      <c r="AJ51" s="116"/>
      <c r="AK51" s="117"/>
    </row>
    <row r="52" spans="3:37" ht="15" customHeight="1" x14ac:dyDescent="0.2">
      <c r="C52" s="76"/>
      <c r="D52" s="77"/>
      <c r="E52" s="77"/>
      <c r="F52" s="77"/>
      <c r="G52" s="77"/>
      <c r="H52" s="77"/>
      <c r="I52" s="77"/>
      <c r="J52" s="77"/>
      <c r="K52" s="77"/>
      <c r="L52" s="77"/>
      <c r="M52" s="77"/>
      <c r="N52" s="77"/>
      <c r="O52" s="78"/>
      <c r="P52" s="76" t="s">
        <v>147</v>
      </c>
      <c r="Q52" s="77"/>
      <c r="R52" s="77"/>
      <c r="S52" s="77"/>
      <c r="T52" s="77"/>
      <c r="U52" s="77"/>
      <c r="V52" s="77"/>
      <c r="W52" s="77"/>
      <c r="X52" s="77"/>
      <c r="Y52" s="78"/>
      <c r="Z52" s="76" t="s">
        <v>133</v>
      </c>
      <c r="AA52" s="77"/>
      <c r="AB52" s="77"/>
      <c r="AC52" s="77"/>
      <c r="AD52" s="77"/>
      <c r="AE52" s="77"/>
      <c r="AF52" s="77"/>
      <c r="AG52" s="77"/>
      <c r="AH52" s="77"/>
      <c r="AI52" s="77"/>
      <c r="AJ52" s="77"/>
      <c r="AK52" s="78"/>
    </row>
    <row r="53" spans="3:37" ht="15" customHeight="1" x14ac:dyDescent="0.2">
      <c r="C53" s="73" t="s">
        <v>44</v>
      </c>
      <c r="D53" s="74"/>
      <c r="E53" s="74"/>
      <c r="F53" s="74"/>
      <c r="G53" s="74"/>
      <c r="H53" s="74"/>
      <c r="I53" s="74"/>
      <c r="J53" s="74"/>
      <c r="K53" s="74"/>
      <c r="L53" s="74"/>
      <c r="M53" s="74"/>
      <c r="N53" s="74"/>
      <c r="O53" s="75"/>
      <c r="P53" s="73" t="s">
        <v>51</v>
      </c>
      <c r="Q53" s="74"/>
      <c r="R53" s="74"/>
      <c r="S53" s="74"/>
      <c r="T53" s="74"/>
      <c r="U53" s="74"/>
      <c r="V53" s="74"/>
      <c r="W53" s="74"/>
      <c r="X53" s="74"/>
      <c r="Y53" s="75"/>
      <c r="Z53" s="73"/>
      <c r="AA53" s="74"/>
      <c r="AB53" s="74"/>
      <c r="AC53" s="74"/>
      <c r="AD53" s="74"/>
      <c r="AE53" s="74"/>
      <c r="AF53" s="74"/>
      <c r="AG53" s="74"/>
      <c r="AH53" s="74"/>
      <c r="AI53" s="74"/>
      <c r="AJ53" s="74"/>
      <c r="AK53" s="75"/>
    </row>
    <row r="54" spans="3:37" ht="15" customHeight="1" x14ac:dyDescent="0.2">
      <c r="C54" s="115"/>
      <c r="D54" s="116"/>
      <c r="E54" s="116"/>
      <c r="F54" s="116"/>
      <c r="G54" s="116"/>
      <c r="H54" s="116"/>
      <c r="I54" s="116"/>
      <c r="J54" s="116"/>
      <c r="K54" s="116"/>
      <c r="L54" s="116"/>
      <c r="M54" s="116"/>
      <c r="N54" s="116"/>
      <c r="O54" s="117"/>
      <c r="P54" s="115" t="s">
        <v>147</v>
      </c>
      <c r="Q54" s="116"/>
      <c r="R54" s="116"/>
      <c r="S54" s="116"/>
      <c r="T54" s="116"/>
      <c r="U54" s="116"/>
      <c r="V54" s="116"/>
      <c r="W54" s="116"/>
      <c r="X54" s="116"/>
      <c r="Y54" s="117"/>
      <c r="Z54" s="115"/>
      <c r="AA54" s="116"/>
      <c r="AB54" s="116"/>
      <c r="AC54" s="116"/>
      <c r="AD54" s="116"/>
      <c r="AE54" s="116"/>
      <c r="AF54" s="116"/>
      <c r="AG54" s="116"/>
      <c r="AH54" s="116"/>
      <c r="AI54" s="116"/>
      <c r="AJ54" s="116"/>
      <c r="AK54" s="117"/>
    </row>
    <row r="55" spans="3:37" ht="15" customHeight="1" x14ac:dyDescent="0.2">
      <c r="C55" s="76"/>
      <c r="D55" s="77"/>
      <c r="E55" s="77"/>
      <c r="F55" s="77"/>
      <c r="G55" s="77"/>
      <c r="H55" s="77"/>
      <c r="I55" s="77"/>
      <c r="J55" s="77"/>
      <c r="K55" s="77"/>
      <c r="L55" s="77"/>
      <c r="M55" s="77"/>
      <c r="N55" s="77"/>
      <c r="O55" s="78"/>
      <c r="P55" s="76" t="s">
        <v>147</v>
      </c>
      <c r="Q55" s="77"/>
      <c r="R55" s="77"/>
      <c r="S55" s="77"/>
      <c r="T55" s="77"/>
      <c r="U55" s="77"/>
      <c r="V55" s="77"/>
      <c r="W55" s="77"/>
      <c r="X55" s="77"/>
      <c r="Y55" s="78"/>
      <c r="Z55" s="76"/>
      <c r="AA55" s="77"/>
      <c r="AB55" s="77"/>
      <c r="AC55" s="77"/>
      <c r="AD55" s="77"/>
      <c r="AE55" s="77"/>
      <c r="AF55" s="77"/>
      <c r="AG55" s="77"/>
      <c r="AH55" s="77"/>
      <c r="AI55" s="77"/>
      <c r="AJ55" s="77"/>
      <c r="AK55" s="78"/>
    </row>
    <row r="56" spans="3:37" ht="15" customHeight="1" x14ac:dyDescent="0.2">
      <c r="C56" s="73" t="s">
        <v>45</v>
      </c>
      <c r="D56" s="74"/>
      <c r="E56" s="74"/>
      <c r="F56" s="74"/>
      <c r="G56" s="74"/>
      <c r="H56" s="74"/>
      <c r="I56" s="74"/>
      <c r="J56" s="74"/>
      <c r="K56" s="74"/>
      <c r="L56" s="74"/>
      <c r="M56" s="74"/>
      <c r="N56" s="74"/>
      <c r="O56" s="75"/>
      <c r="P56" s="73" t="s">
        <v>51</v>
      </c>
      <c r="Q56" s="74"/>
      <c r="R56" s="74"/>
      <c r="S56" s="74"/>
      <c r="T56" s="74"/>
      <c r="U56" s="74"/>
      <c r="V56" s="74"/>
      <c r="W56" s="74"/>
      <c r="X56" s="74"/>
      <c r="Y56" s="75"/>
      <c r="Z56" s="73" t="s">
        <v>149</v>
      </c>
      <c r="AA56" s="74"/>
      <c r="AB56" s="74"/>
      <c r="AC56" s="74"/>
      <c r="AD56" s="74"/>
      <c r="AE56" s="74"/>
      <c r="AF56" s="74"/>
      <c r="AG56" s="74"/>
      <c r="AH56" s="74"/>
      <c r="AI56" s="74"/>
      <c r="AJ56" s="74"/>
      <c r="AK56" s="75"/>
    </row>
    <row r="57" spans="3:37" ht="15" customHeight="1" x14ac:dyDescent="0.2">
      <c r="C57" s="76"/>
      <c r="D57" s="77"/>
      <c r="E57" s="77"/>
      <c r="F57" s="77"/>
      <c r="G57" s="77"/>
      <c r="H57" s="77"/>
      <c r="I57" s="77"/>
      <c r="J57" s="77"/>
      <c r="K57" s="77"/>
      <c r="L57" s="77"/>
      <c r="M57" s="77"/>
      <c r="N57" s="77"/>
      <c r="O57" s="78"/>
      <c r="P57" s="76" t="s">
        <v>147</v>
      </c>
      <c r="Q57" s="77"/>
      <c r="R57" s="77"/>
      <c r="S57" s="77"/>
      <c r="T57" s="77"/>
      <c r="U57" s="77"/>
      <c r="V57" s="77"/>
      <c r="W57" s="77"/>
      <c r="X57" s="77"/>
      <c r="Y57" s="78"/>
      <c r="Z57" s="76" t="s">
        <v>87</v>
      </c>
      <c r="AA57" s="77"/>
      <c r="AB57" s="77"/>
      <c r="AC57" s="77"/>
      <c r="AD57" s="77"/>
      <c r="AE57" s="77"/>
      <c r="AF57" s="77"/>
      <c r="AG57" s="77"/>
      <c r="AH57" s="77"/>
      <c r="AI57" s="77"/>
      <c r="AJ57" s="77"/>
      <c r="AK57" s="78"/>
    </row>
    <row r="58" spans="3:37" ht="15" customHeight="1" x14ac:dyDescent="0.2">
      <c r="C58" s="73" t="s">
        <v>46</v>
      </c>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5"/>
    </row>
    <row r="59" spans="3:37" ht="66.75" customHeight="1" x14ac:dyDescent="0.2">
      <c r="C59" s="4"/>
      <c r="D59" s="151" t="s">
        <v>47</v>
      </c>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2"/>
    </row>
    <row r="61" spans="3:37" x14ac:dyDescent="0.2">
      <c r="C61" s="106" t="s">
        <v>150</v>
      </c>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row>
    <row r="62" spans="3:37" x14ac:dyDescent="0.2">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row>
    <row r="63" spans="3:37" x14ac:dyDescent="0.2">
      <c r="C63" s="164" t="s">
        <v>151</v>
      </c>
      <c r="D63" s="102"/>
      <c r="E63" s="102"/>
      <c r="F63" s="102"/>
      <c r="G63" s="102"/>
      <c r="H63" s="102"/>
      <c r="I63" s="102"/>
      <c r="J63" s="102"/>
      <c r="K63" s="102"/>
      <c r="L63" s="102"/>
      <c r="M63" s="102"/>
      <c r="N63" s="102"/>
      <c r="O63" s="103"/>
      <c r="P63" s="101" t="s">
        <v>51</v>
      </c>
      <c r="Q63" s="102"/>
      <c r="R63" s="102"/>
      <c r="S63" s="102"/>
      <c r="T63" s="102"/>
      <c r="U63" s="102"/>
      <c r="V63" s="102"/>
      <c r="W63" s="102"/>
      <c r="X63" s="102"/>
      <c r="Y63" s="103"/>
      <c r="Z63" s="101"/>
      <c r="AA63" s="102"/>
      <c r="AB63" s="102"/>
      <c r="AC63" s="102"/>
      <c r="AD63" s="102"/>
      <c r="AE63" s="102"/>
      <c r="AF63" s="102"/>
      <c r="AG63" s="102"/>
      <c r="AH63" s="102"/>
      <c r="AI63" s="102"/>
      <c r="AJ63" s="102"/>
      <c r="AK63" s="103"/>
    </row>
    <row r="64" spans="3:37" x14ac:dyDescent="0.2">
      <c r="C64" s="101" t="s">
        <v>152</v>
      </c>
      <c r="D64" s="102"/>
      <c r="E64" s="102"/>
      <c r="F64" s="102"/>
      <c r="G64" s="102"/>
      <c r="H64" s="102"/>
      <c r="I64" s="102"/>
      <c r="J64" s="102"/>
      <c r="K64" s="102"/>
      <c r="L64" s="102"/>
      <c r="M64" s="102"/>
      <c r="N64" s="102"/>
      <c r="O64" s="103"/>
      <c r="P64" s="101" t="s">
        <v>51</v>
      </c>
      <c r="Q64" s="102"/>
      <c r="R64" s="102"/>
      <c r="S64" s="102"/>
      <c r="T64" s="102"/>
      <c r="U64" s="102"/>
      <c r="V64" s="102"/>
      <c r="W64" s="102"/>
      <c r="X64" s="102"/>
      <c r="Y64" s="103"/>
      <c r="Z64" s="101"/>
      <c r="AA64" s="102"/>
      <c r="AB64" s="102"/>
      <c r="AC64" s="102"/>
      <c r="AD64" s="102"/>
      <c r="AE64" s="102"/>
      <c r="AF64" s="102"/>
      <c r="AG64" s="102"/>
      <c r="AH64" s="102"/>
      <c r="AI64" s="102"/>
      <c r="AJ64" s="102"/>
      <c r="AK64" s="103"/>
    </row>
    <row r="65" spans="2:37" ht="13.5" customHeight="1" x14ac:dyDescent="0.2">
      <c r="C65" s="42" t="s">
        <v>298</v>
      </c>
      <c r="D65" s="104" t="s">
        <v>299</v>
      </c>
      <c r="E65" s="104"/>
      <c r="F65" s="104"/>
      <c r="G65" s="104"/>
      <c r="H65" s="104"/>
      <c r="I65" s="104"/>
      <c r="J65" s="104"/>
      <c r="K65" s="104"/>
      <c r="L65" s="104"/>
      <c r="M65" s="104"/>
      <c r="N65" s="104"/>
      <c r="O65" s="105"/>
      <c r="P65" s="73" t="s">
        <v>51</v>
      </c>
      <c r="Q65" s="74"/>
      <c r="R65" s="74"/>
      <c r="S65" s="74"/>
      <c r="T65" s="74"/>
      <c r="U65" s="74"/>
      <c r="V65" s="74"/>
      <c r="W65" s="74"/>
      <c r="X65" s="74"/>
      <c r="Y65" s="75"/>
      <c r="Z65" s="73"/>
      <c r="AA65" s="74"/>
      <c r="AB65" s="74"/>
      <c r="AC65" s="74"/>
      <c r="AD65" s="74"/>
      <c r="AE65" s="74"/>
      <c r="AF65" s="74"/>
      <c r="AG65" s="74"/>
      <c r="AH65" s="74"/>
      <c r="AI65" s="74"/>
      <c r="AJ65" s="74"/>
      <c r="AK65" s="75"/>
    </row>
    <row r="66" spans="2:37" x14ac:dyDescent="0.2">
      <c r="C66" s="4"/>
      <c r="D66" s="107"/>
      <c r="E66" s="107"/>
      <c r="F66" s="107"/>
      <c r="G66" s="107"/>
      <c r="H66" s="107"/>
      <c r="I66" s="107"/>
      <c r="J66" s="107"/>
      <c r="K66" s="107"/>
      <c r="L66" s="107"/>
      <c r="M66" s="107"/>
      <c r="N66" s="107"/>
      <c r="O66" s="108"/>
      <c r="P66" s="76"/>
      <c r="Q66" s="77"/>
      <c r="R66" s="77"/>
      <c r="S66" s="77"/>
      <c r="T66" s="77"/>
      <c r="U66" s="77"/>
      <c r="V66" s="77"/>
      <c r="W66" s="77"/>
      <c r="X66" s="77"/>
      <c r="Y66" s="78"/>
      <c r="Z66" s="76"/>
      <c r="AA66" s="77"/>
      <c r="AB66" s="77"/>
      <c r="AC66" s="77"/>
      <c r="AD66" s="77"/>
      <c r="AE66" s="77"/>
      <c r="AF66" s="77"/>
      <c r="AG66" s="77"/>
      <c r="AH66" s="77"/>
      <c r="AI66" s="77"/>
      <c r="AJ66" s="77"/>
      <c r="AK66" s="78"/>
    </row>
    <row r="68" spans="2:37" x14ac:dyDescent="0.2">
      <c r="B68" s="1" t="s">
        <v>458</v>
      </c>
    </row>
    <row r="69" spans="2:37" x14ac:dyDescent="0.2">
      <c r="C69" s="1" t="s">
        <v>190</v>
      </c>
    </row>
    <row r="70" spans="2:37" x14ac:dyDescent="0.2">
      <c r="D70" s="212"/>
      <c r="E70" s="213"/>
      <c r="F70" s="199" t="s">
        <v>53</v>
      </c>
      <c r="G70" s="199"/>
      <c r="H70" s="199"/>
      <c r="I70" s="199"/>
      <c r="J70" s="199"/>
      <c r="K70" s="199"/>
      <c r="L70" s="191" t="s">
        <v>64</v>
      </c>
      <c r="M70" s="191"/>
      <c r="N70" s="191"/>
      <c r="O70" s="191"/>
      <c r="P70" s="191" t="s">
        <v>65</v>
      </c>
      <c r="Q70" s="191"/>
      <c r="R70" s="191"/>
      <c r="S70" s="191"/>
      <c r="T70" s="191" t="s">
        <v>66</v>
      </c>
      <c r="U70" s="191"/>
      <c r="V70" s="191"/>
      <c r="W70" s="191"/>
      <c r="X70" s="191" t="s">
        <v>55</v>
      </c>
      <c r="Y70" s="191"/>
      <c r="Z70" s="191"/>
      <c r="AA70" s="191"/>
      <c r="AB70" s="199" t="s">
        <v>67</v>
      </c>
      <c r="AC70" s="199"/>
      <c r="AD70" s="199"/>
      <c r="AE70" s="199"/>
      <c r="AF70" s="199"/>
      <c r="AG70" s="199"/>
      <c r="AH70" s="199"/>
      <c r="AI70" s="191" t="s">
        <v>68</v>
      </c>
      <c r="AJ70" s="199"/>
      <c r="AK70" s="199"/>
    </row>
    <row r="71" spans="2:37" x14ac:dyDescent="0.2">
      <c r="D71" s="214"/>
      <c r="E71" s="215"/>
      <c r="F71" s="199"/>
      <c r="G71" s="199"/>
      <c r="H71" s="199"/>
      <c r="I71" s="199"/>
      <c r="J71" s="199"/>
      <c r="K71" s="199"/>
      <c r="L71" s="191"/>
      <c r="M71" s="191"/>
      <c r="N71" s="191"/>
      <c r="O71" s="191"/>
      <c r="P71" s="191"/>
      <c r="Q71" s="191"/>
      <c r="R71" s="191"/>
      <c r="S71" s="191"/>
      <c r="T71" s="191"/>
      <c r="U71" s="191"/>
      <c r="V71" s="191"/>
      <c r="W71" s="191"/>
      <c r="X71" s="191"/>
      <c r="Y71" s="191"/>
      <c r="Z71" s="191"/>
      <c r="AA71" s="191"/>
      <c r="AB71" s="199"/>
      <c r="AC71" s="199"/>
      <c r="AD71" s="199"/>
      <c r="AE71" s="199"/>
      <c r="AF71" s="199"/>
      <c r="AG71" s="199"/>
      <c r="AH71" s="199"/>
      <c r="AI71" s="199"/>
      <c r="AJ71" s="199"/>
      <c r="AK71" s="199"/>
    </row>
    <row r="72" spans="2:37" ht="13.5" customHeight="1" x14ac:dyDescent="0.2">
      <c r="D72" s="191" t="s">
        <v>54</v>
      </c>
      <c r="E72" s="191"/>
      <c r="F72" s="198" t="s">
        <v>57</v>
      </c>
      <c r="G72" s="198"/>
      <c r="H72" s="198"/>
      <c r="I72" s="198"/>
      <c r="J72" s="198"/>
      <c r="K72" s="198"/>
      <c r="L72" s="199" t="s">
        <v>425</v>
      </c>
      <c r="M72" s="199"/>
      <c r="N72" s="199"/>
      <c r="O72" s="199"/>
      <c r="P72" s="203" t="s">
        <v>61</v>
      </c>
      <c r="Q72" s="204"/>
      <c r="R72" s="204"/>
      <c r="S72" s="205"/>
      <c r="T72" s="199" t="s">
        <v>392</v>
      </c>
      <c r="U72" s="199"/>
      <c r="V72" s="199"/>
      <c r="W72" s="199"/>
      <c r="X72" s="192" t="s">
        <v>62</v>
      </c>
      <c r="Y72" s="193"/>
      <c r="Z72" s="193"/>
      <c r="AA72" s="194"/>
      <c r="AB72" s="192" t="s">
        <v>63</v>
      </c>
      <c r="AC72" s="193"/>
      <c r="AD72" s="193"/>
      <c r="AE72" s="193"/>
      <c r="AF72" s="193"/>
      <c r="AG72" s="193"/>
      <c r="AH72" s="194"/>
      <c r="AI72" s="199">
        <v>3</v>
      </c>
      <c r="AJ72" s="199"/>
      <c r="AK72" s="199"/>
    </row>
    <row r="73" spans="2:37" x14ac:dyDescent="0.2">
      <c r="D73" s="191"/>
      <c r="E73" s="191"/>
      <c r="F73" s="198"/>
      <c r="G73" s="198"/>
      <c r="H73" s="198"/>
      <c r="I73" s="198"/>
      <c r="J73" s="198"/>
      <c r="K73" s="198"/>
      <c r="L73" s="199"/>
      <c r="M73" s="199"/>
      <c r="N73" s="199"/>
      <c r="O73" s="199"/>
      <c r="P73" s="206"/>
      <c r="Q73" s="207"/>
      <c r="R73" s="207"/>
      <c r="S73" s="208"/>
      <c r="T73" s="199"/>
      <c r="U73" s="199"/>
      <c r="V73" s="199"/>
      <c r="W73" s="199"/>
      <c r="X73" s="200"/>
      <c r="Y73" s="201"/>
      <c r="Z73" s="201"/>
      <c r="AA73" s="202"/>
      <c r="AB73" s="195"/>
      <c r="AC73" s="196"/>
      <c r="AD73" s="196"/>
      <c r="AE73" s="196"/>
      <c r="AF73" s="196"/>
      <c r="AG73" s="196"/>
      <c r="AH73" s="197"/>
      <c r="AI73" s="199"/>
      <c r="AJ73" s="199"/>
      <c r="AK73" s="199"/>
    </row>
    <row r="74" spans="2:37" x14ac:dyDescent="0.2">
      <c r="D74" s="191"/>
      <c r="E74" s="191"/>
      <c r="F74" s="198" t="s">
        <v>60</v>
      </c>
      <c r="G74" s="198"/>
      <c r="H74" s="198"/>
      <c r="I74" s="198"/>
      <c r="J74" s="198"/>
      <c r="K74" s="198"/>
      <c r="L74" s="199"/>
      <c r="M74" s="199"/>
      <c r="N74" s="199"/>
      <c r="O74" s="199"/>
      <c r="P74" s="206"/>
      <c r="Q74" s="207"/>
      <c r="R74" s="207"/>
      <c r="S74" s="208"/>
      <c r="T74" s="199"/>
      <c r="U74" s="199"/>
      <c r="V74" s="199"/>
      <c r="W74" s="199"/>
      <c r="X74" s="200"/>
      <c r="Y74" s="201"/>
      <c r="Z74" s="201"/>
      <c r="AA74" s="202"/>
      <c r="AB74" s="192" t="s">
        <v>191</v>
      </c>
      <c r="AC74" s="193"/>
      <c r="AD74" s="193"/>
      <c r="AE74" s="193"/>
      <c r="AF74" s="193"/>
      <c r="AG74" s="193"/>
      <c r="AH74" s="194"/>
      <c r="AI74" s="199">
        <v>2</v>
      </c>
      <c r="AJ74" s="199"/>
      <c r="AK74" s="199"/>
    </row>
    <row r="75" spans="2:37" x14ac:dyDescent="0.2">
      <c r="D75" s="191"/>
      <c r="E75" s="191"/>
      <c r="F75" s="198"/>
      <c r="G75" s="198"/>
      <c r="H75" s="198"/>
      <c r="I75" s="198"/>
      <c r="J75" s="198"/>
      <c r="K75" s="198"/>
      <c r="L75" s="199"/>
      <c r="M75" s="199"/>
      <c r="N75" s="199"/>
      <c r="O75" s="199"/>
      <c r="P75" s="206"/>
      <c r="Q75" s="207"/>
      <c r="R75" s="207"/>
      <c r="S75" s="208"/>
      <c r="T75" s="199"/>
      <c r="U75" s="199"/>
      <c r="V75" s="199"/>
      <c r="W75" s="199"/>
      <c r="X75" s="195"/>
      <c r="Y75" s="196"/>
      <c r="Z75" s="196"/>
      <c r="AA75" s="197"/>
      <c r="AB75" s="195"/>
      <c r="AC75" s="196"/>
      <c r="AD75" s="196"/>
      <c r="AE75" s="196"/>
      <c r="AF75" s="196"/>
      <c r="AG75" s="196"/>
      <c r="AH75" s="197"/>
      <c r="AI75" s="199"/>
      <c r="AJ75" s="199"/>
      <c r="AK75" s="199"/>
    </row>
    <row r="76" spans="2:37" x14ac:dyDescent="0.2">
      <c r="D76" s="87" t="s">
        <v>56</v>
      </c>
      <c r="E76" s="87"/>
      <c r="F76" s="198" t="s">
        <v>59</v>
      </c>
      <c r="G76" s="198"/>
      <c r="H76" s="198"/>
      <c r="I76" s="198"/>
      <c r="J76" s="198"/>
      <c r="K76" s="198"/>
      <c r="L76" s="199" t="s">
        <v>392</v>
      </c>
      <c r="M76" s="199"/>
      <c r="N76" s="199"/>
      <c r="O76" s="199"/>
      <c r="P76" s="206"/>
      <c r="Q76" s="207"/>
      <c r="R76" s="207"/>
      <c r="S76" s="208"/>
      <c r="T76" s="199" t="s">
        <v>319</v>
      </c>
      <c r="U76" s="199"/>
      <c r="V76" s="199"/>
      <c r="W76" s="199"/>
      <c r="X76" s="192" t="s">
        <v>87</v>
      </c>
      <c r="Y76" s="193"/>
      <c r="Z76" s="193"/>
      <c r="AA76" s="194"/>
      <c r="AB76" s="192" t="s">
        <v>187</v>
      </c>
      <c r="AC76" s="193"/>
      <c r="AD76" s="193"/>
      <c r="AE76" s="193"/>
      <c r="AF76" s="193"/>
      <c r="AG76" s="193"/>
      <c r="AH76" s="194"/>
      <c r="AI76" s="139">
        <v>3</v>
      </c>
      <c r="AJ76" s="139"/>
      <c r="AK76" s="139"/>
    </row>
    <row r="77" spans="2:37" x14ac:dyDescent="0.2">
      <c r="D77" s="87"/>
      <c r="E77" s="87"/>
      <c r="F77" s="198"/>
      <c r="G77" s="198"/>
      <c r="H77" s="198"/>
      <c r="I77" s="198"/>
      <c r="J77" s="198"/>
      <c r="K77" s="198"/>
      <c r="L77" s="199"/>
      <c r="M77" s="199"/>
      <c r="N77" s="199"/>
      <c r="O77" s="199"/>
      <c r="P77" s="206"/>
      <c r="Q77" s="207"/>
      <c r="R77" s="207"/>
      <c r="S77" s="208"/>
      <c r="T77" s="199"/>
      <c r="U77" s="199"/>
      <c r="V77" s="199"/>
      <c r="W77" s="199"/>
      <c r="X77" s="200"/>
      <c r="Y77" s="201"/>
      <c r="Z77" s="201"/>
      <c r="AA77" s="202"/>
      <c r="AB77" s="195"/>
      <c r="AC77" s="196"/>
      <c r="AD77" s="196"/>
      <c r="AE77" s="196"/>
      <c r="AF77" s="196"/>
      <c r="AG77" s="196"/>
      <c r="AH77" s="197"/>
      <c r="AI77" s="139"/>
      <c r="AJ77" s="139"/>
      <c r="AK77" s="139"/>
    </row>
    <row r="78" spans="2:37" x14ac:dyDescent="0.2">
      <c r="D78" s="87"/>
      <c r="E78" s="87"/>
      <c r="F78" s="198" t="s">
        <v>58</v>
      </c>
      <c r="G78" s="198"/>
      <c r="H78" s="198"/>
      <c r="I78" s="198"/>
      <c r="J78" s="198"/>
      <c r="K78" s="198"/>
      <c r="L78" s="199"/>
      <c r="M78" s="199"/>
      <c r="N78" s="199"/>
      <c r="O78" s="199"/>
      <c r="P78" s="206"/>
      <c r="Q78" s="207"/>
      <c r="R78" s="207"/>
      <c r="S78" s="208"/>
      <c r="T78" s="199"/>
      <c r="U78" s="199"/>
      <c r="V78" s="199"/>
      <c r="W78" s="199"/>
      <c r="X78" s="200"/>
      <c r="Y78" s="201"/>
      <c r="Z78" s="201"/>
      <c r="AA78" s="202"/>
      <c r="AB78" s="192" t="s">
        <v>188</v>
      </c>
      <c r="AC78" s="193"/>
      <c r="AD78" s="193"/>
      <c r="AE78" s="193"/>
      <c r="AF78" s="193"/>
      <c r="AG78" s="193"/>
      <c r="AH78" s="194"/>
      <c r="AI78" s="139">
        <v>2</v>
      </c>
      <c r="AJ78" s="139"/>
      <c r="AK78" s="139"/>
    </row>
    <row r="79" spans="2:37" x14ac:dyDescent="0.2">
      <c r="D79" s="87"/>
      <c r="E79" s="87"/>
      <c r="F79" s="198"/>
      <c r="G79" s="198"/>
      <c r="H79" s="198"/>
      <c r="I79" s="198"/>
      <c r="J79" s="198"/>
      <c r="K79" s="198"/>
      <c r="L79" s="199"/>
      <c r="M79" s="199"/>
      <c r="N79" s="199"/>
      <c r="O79" s="199"/>
      <c r="P79" s="206"/>
      <c r="Q79" s="207"/>
      <c r="R79" s="207"/>
      <c r="S79" s="208"/>
      <c r="T79" s="199"/>
      <c r="U79" s="199"/>
      <c r="V79" s="199"/>
      <c r="W79" s="199"/>
      <c r="X79" s="195"/>
      <c r="Y79" s="196"/>
      <c r="Z79" s="196"/>
      <c r="AA79" s="197"/>
      <c r="AB79" s="195"/>
      <c r="AC79" s="196"/>
      <c r="AD79" s="196"/>
      <c r="AE79" s="196"/>
      <c r="AF79" s="196"/>
      <c r="AG79" s="196"/>
      <c r="AH79" s="197"/>
      <c r="AI79" s="139"/>
      <c r="AJ79" s="139"/>
      <c r="AK79" s="139"/>
    </row>
    <row r="80" spans="2:37" x14ac:dyDescent="0.2">
      <c r="D80" s="191" t="s">
        <v>192</v>
      </c>
      <c r="E80" s="191"/>
      <c r="F80" s="198" t="s">
        <v>57</v>
      </c>
      <c r="G80" s="198"/>
      <c r="H80" s="198"/>
      <c r="I80" s="198"/>
      <c r="J80" s="198"/>
      <c r="K80" s="198"/>
      <c r="L80" s="199" t="s">
        <v>319</v>
      </c>
      <c r="M80" s="199"/>
      <c r="N80" s="199"/>
      <c r="O80" s="199"/>
      <c r="P80" s="206"/>
      <c r="Q80" s="207"/>
      <c r="R80" s="207"/>
      <c r="S80" s="208"/>
      <c r="T80" s="199" t="s">
        <v>322</v>
      </c>
      <c r="U80" s="199"/>
      <c r="V80" s="199"/>
      <c r="W80" s="199"/>
      <c r="X80" s="192" t="s">
        <v>62</v>
      </c>
      <c r="Y80" s="193"/>
      <c r="Z80" s="193"/>
      <c r="AA80" s="194"/>
      <c r="AB80" s="192" t="s">
        <v>63</v>
      </c>
      <c r="AC80" s="193"/>
      <c r="AD80" s="193"/>
      <c r="AE80" s="193"/>
      <c r="AF80" s="193"/>
      <c r="AG80" s="193"/>
      <c r="AH80" s="194"/>
      <c r="AI80" s="199">
        <v>3</v>
      </c>
      <c r="AJ80" s="199"/>
      <c r="AK80" s="199"/>
    </row>
    <row r="81" spans="3:37" x14ac:dyDescent="0.2">
      <c r="D81" s="191"/>
      <c r="E81" s="191"/>
      <c r="F81" s="198"/>
      <c r="G81" s="198"/>
      <c r="H81" s="198"/>
      <c r="I81" s="198"/>
      <c r="J81" s="198"/>
      <c r="K81" s="198"/>
      <c r="L81" s="199"/>
      <c r="M81" s="199"/>
      <c r="N81" s="199"/>
      <c r="O81" s="199"/>
      <c r="P81" s="206"/>
      <c r="Q81" s="207"/>
      <c r="R81" s="207"/>
      <c r="S81" s="208"/>
      <c r="T81" s="199"/>
      <c r="U81" s="199"/>
      <c r="V81" s="199"/>
      <c r="W81" s="199"/>
      <c r="X81" s="200"/>
      <c r="Y81" s="201"/>
      <c r="Z81" s="201"/>
      <c r="AA81" s="202"/>
      <c r="AB81" s="195"/>
      <c r="AC81" s="196"/>
      <c r="AD81" s="196"/>
      <c r="AE81" s="196"/>
      <c r="AF81" s="196"/>
      <c r="AG81" s="196"/>
      <c r="AH81" s="197"/>
      <c r="AI81" s="199"/>
      <c r="AJ81" s="199"/>
      <c r="AK81" s="199"/>
    </row>
    <row r="82" spans="3:37" x14ac:dyDescent="0.2">
      <c r="D82" s="191"/>
      <c r="E82" s="191"/>
      <c r="F82" s="198" t="s">
        <v>60</v>
      </c>
      <c r="G82" s="198"/>
      <c r="H82" s="198"/>
      <c r="I82" s="198"/>
      <c r="J82" s="198"/>
      <c r="K82" s="198"/>
      <c r="L82" s="199"/>
      <c r="M82" s="199"/>
      <c r="N82" s="199"/>
      <c r="O82" s="199"/>
      <c r="P82" s="206"/>
      <c r="Q82" s="207"/>
      <c r="R82" s="207"/>
      <c r="S82" s="208"/>
      <c r="T82" s="199"/>
      <c r="U82" s="199"/>
      <c r="V82" s="199"/>
      <c r="W82" s="199"/>
      <c r="X82" s="200"/>
      <c r="Y82" s="201"/>
      <c r="Z82" s="201"/>
      <c r="AA82" s="202"/>
      <c r="AB82" s="192" t="s">
        <v>191</v>
      </c>
      <c r="AC82" s="193"/>
      <c r="AD82" s="193"/>
      <c r="AE82" s="193"/>
      <c r="AF82" s="193"/>
      <c r="AG82" s="193"/>
      <c r="AH82" s="194"/>
      <c r="AI82" s="199">
        <v>2</v>
      </c>
      <c r="AJ82" s="199"/>
      <c r="AK82" s="199"/>
    </row>
    <row r="83" spans="3:37" x14ac:dyDescent="0.2">
      <c r="D83" s="191"/>
      <c r="E83" s="191"/>
      <c r="F83" s="198"/>
      <c r="G83" s="198"/>
      <c r="H83" s="198"/>
      <c r="I83" s="198"/>
      <c r="J83" s="198"/>
      <c r="K83" s="198"/>
      <c r="L83" s="199"/>
      <c r="M83" s="199"/>
      <c r="N83" s="199"/>
      <c r="O83" s="199"/>
      <c r="P83" s="209"/>
      <c r="Q83" s="210"/>
      <c r="R83" s="210"/>
      <c r="S83" s="211"/>
      <c r="T83" s="199"/>
      <c r="U83" s="199"/>
      <c r="V83" s="199"/>
      <c r="W83" s="199"/>
      <c r="X83" s="195"/>
      <c r="Y83" s="196"/>
      <c r="Z83" s="196"/>
      <c r="AA83" s="197"/>
      <c r="AB83" s="195"/>
      <c r="AC83" s="196"/>
      <c r="AD83" s="196"/>
      <c r="AE83" s="196"/>
      <c r="AF83" s="196"/>
      <c r="AG83" s="196"/>
      <c r="AH83" s="197"/>
      <c r="AI83" s="199"/>
      <c r="AJ83" s="199"/>
      <c r="AK83" s="199"/>
    </row>
    <row r="84" spans="3:37" x14ac:dyDescent="0.2">
      <c r="D84" s="10"/>
      <c r="E84" s="28" t="s">
        <v>193</v>
      </c>
      <c r="F84" s="8"/>
      <c r="G84" s="8"/>
      <c r="H84" s="8"/>
      <c r="I84" s="8"/>
      <c r="J84" s="8"/>
      <c r="K84" s="8"/>
      <c r="L84" s="29"/>
      <c r="M84" s="8" t="s">
        <v>424</v>
      </c>
      <c r="N84" s="8"/>
      <c r="O84" s="16"/>
      <c r="P84" s="8"/>
      <c r="Q84" s="99" t="s">
        <v>194</v>
      </c>
      <c r="R84" s="99"/>
      <c r="S84" s="8"/>
      <c r="T84" s="29"/>
      <c r="U84" s="99" t="s">
        <v>194</v>
      </c>
      <c r="V84" s="99"/>
      <c r="W84" s="16"/>
      <c r="X84" s="8"/>
      <c r="Y84" s="8" t="s">
        <v>195</v>
      </c>
      <c r="Z84" s="8"/>
      <c r="AA84" s="8"/>
      <c r="AB84" s="29"/>
      <c r="AC84" s="8" t="s">
        <v>196</v>
      </c>
      <c r="AD84" s="8"/>
      <c r="AE84" s="8"/>
      <c r="AF84" s="8"/>
      <c r="AG84" s="8"/>
      <c r="AH84" s="16"/>
      <c r="AI84" s="98">
        <v>15</v>
      </c>
      <c r="AJ84" s="99"/>
      <c r="AK84" s="100"/>
    </row>
    <row r="85" spans="3:37" x14ac:dyDescent="0.2">
      <c r="D85" s="6"/>
      <c r="E85" s="6"/>
    </row>
    <row r="86" spans="3:37" x14ac:dyDescent="0.2">
      <c r="C86" s="1" t="s">
        <v>153</v>
      </c>
    </row>
    <row r="87" spans="3:37" x14ac:dyDescent="0.2">
      <c r="D87" s="185"/>
      <c r="E87" s="185"/>
      <c r="F87" s="185"/>
      <c r="G87" s="185"/>
      <c r="H87" s="139" t="s">
        <v>71</v>
      </c>
      <c r="I87" s="139"/>
      <c r="J87" s="139"/>
      <c r="K87" s="139"/>
      <c r="L87" s="139"/>
      <c r="M87" s="139"/>
      <c r="N87" s="139"/>
      <c r="O87" s="139"/>
      <c r="P87" s="139"/>
      <c r="Q87" s="139" t="s">
        <v>72</v>
      </c>
      <c r="R87" s="139"/>
      <c r="S87" s="139"/>
      <c r="T87" s="139"/>
      <c r="U87" s="139"/>
      <c r="V87" s="139" t="s">
        <v>73</v>
      </c>
      <c r="W87" s="139"/>
      <c r="X87" s="139"/>
      <c r="Y87" s="139"/>
      <c r="Z87" s="139"/>
      <c r="AA87" s="139"/>
      <c r="AB87" s="139"/>
      <c r="AC87" s="139"/>
      <c r="AD87" s="139" t="s">
        <v>74</v>
      </c>
      <c r="AE87" s="139"/>
      <c r="AF87" s="139"/>
      <c r="AG87" s="139"/>
      <c r="AH87" s="139"/>
      <c r="AI87" s="139"/>
      <c r="AJ87" s="139"/>
      <c r="AK87" s="139"/>
    </row>
    <row r="88" spans="3:37" x14ac:dyDescent="0.2">
      <c r="D88" s="139" t="s">
        <v>69</v>
      </c>
      <c r="E88" s="139"/>
      <c r="F88" s="139"/>
      <c r="G88" s="139"/>
      <c r="H88" s="139" t="s">
        <v>426</v>
      </c>
      <c r="I88" s="139"/>
      <c r="J88" s="139"/>
      <c r="K88" s="139"/>
      <c r="L88" s="139"/>
      <c r="M88" s="139"/>
      <c r="N88" s="139"/>
      <c r="O88" s="139"/>
      <c r="P88" s="139"/>
      <c r="Q88" s="171" t="s">
        <v>75</v>
      </c>
      <c r="R88" s="172"/>
      <c r="S88" s="172"/>
      <c r="T88" s="172"/>
      <c r="U88" s="173"/>
      <c r="V88" s="139" t="s">
        <v>76</v>
      </c>
      <c r="W88" s="139"/>
      <c r="X88" s="139"/>
      <c r="Y88" s="139"/>
      <c r="Z88" s="139"/>
      <c r="AA88" s="139"/>
      <c r="AB88" s="139"/>
      <c r="AC88" s="139"/>
      <c r="AD88" s="139" t="s">
        <v>197</v>
      </c>
      <c r="AE88" s="139"/>
      <c r="AF88" s="139"/>
      <c r="AG88" s="139"/>
      <c r="AH88" s="139"/>
      <c r="AI88" s="139"/>
      <c r="AJ88" s="139"/>
      <c r="AK88" s="139"/>
    </row>
    <row r="89" spans="3:37" x14ac:dyDescent="0.2">
      <c r="D89" s="139" t="s">
        <v>70</v>
      </c>
      <c r="E89" s="139"/>
      <c r="F89" s="139"/>
      <c r="G89" s="139"/>
      <c r="H89" s="139" t="s">
        <v>393</v>
      </c>
      <c r="I89" s="139"/>
      <c r="J89" s="139"/>
      <c r="K89" s="139"/>
      <c r="L89" s="139"/>
      <c r="M89" s="139"/>
      <c r="N89" s="139"/>
      <c r="O89" s="139"/>
      <c r="P89" s="139"/>
      <c r="Q89" s="174"/>
      <c r="R89" s="175"/>
      <c r="S89" s="175"/>
      <c r="T89" s="175"/>
      <c r="U89" s="176"/>
      <c r="V89" s="139" t="s">
        <v>77</v>
      </c>
      <c r="W89" s="139"/>
      <c r="X89" s="139"/>
      <c r="Y89" s="139"/>
      <c r="Z89" s="139"/>
      <c r="AA89" s="139"/>
      <c r="AB89" s="139"/>
      <c r="AC89" s="139"/>
      <c r="AD89" s="139" t="s">
        <v>197</v>
      </c>
      <c r="AE89" s="139"/>
      <c r="AF89" s="139"/>
      <c r="AG89" s="139"/>
      <c r="AH89" s="139"/>
      <c r="AI89" s="139"/>
      <c r="AJ89" s="139"/>
      <c r="AK89" s="139"/>
    </row>
    <row r="91" spans="3:37" x14ac:dyDescent="0.2">
      <c r="D91" s="1" t="s">
        <v>198</v>
      </c>
    </row>
    <row r="92" spans="3:37" x14ac:dyDescent="0.2">
      <c r="D92" s="116" t="s">
        <v>399</v>
      </c>
      <c r="E92" s="116"/>
      <c r="F92" s="116"/>
      <c r="G92" s="116"/>
      <c r="H92" s="116"/>
      <c r="I92" s="116"/>
      <c r="J92" s="116"/>
      <c r="K92" s="116"/>
      <c r="L92" s="116"/>
      <c r="M92" s="116"/>
      <c r="N92" s="116"/>
      <c r="O92" s="116"/>
      <c r="P92" s="116"/>
      <c r="Q92" s="116"/>
      <c r="R92" s="116"/>
      <c r="S92" s="116"/>
      <c r="T92" s="116"/>
      <c r="U92" s="116"/>
      <c r="V92" s="116" t="s">
        <v>394</v>
      </c>
      <c r="W92" s="116"/>
      <c r="X92" s="116"/>
      <c r="Y92" s="116"/>
      <c r="Z92" s="116"/>
      <c r="AA92" s="116"/>
      <c r="AB92" s="116"/>
      <c r="AC92" s="116"/>
      <c r="AD92" s="116"/>
      <c r="AE92" s="116"/>
      <c r="AF92" s="116"/>
      <c r="AG92" s="116"/>
      <c r="AH92" s="116"/>
      <c r="AI92" s="116"/>
      <c r="AJ92" s="116"/>
      <c r="AK92" s="116"/>
    </row>
    <row r="93" spans="3:37" x14ac:dyDescent="0.2">
      <c r="D93" s="116" t="s">
        <v>400</v>
      </c>
      <c r="E93" s="116"/>
      <c r="F93" s="116"/>
      <c r="G93" s="116"/>
      <c r="H93" s="116"/>
      <c r="I93" s="116"/>
      <c r="J93" s="116"/>
      <c r="K93" s="116"/>
      <c r="L93" s="116"/>
      <c r="M93" s="116"/>
      <c r="N93" s="116"/>
      <c r="O93" s="116"/>
      <c r="P93" s="116"/>
      <c r="Q93" s="116"/>
      <c r="R93" s="116"/>
      <c r="S93" s="116"/>
      <c r="T93" s="116"/>
      <c r="U93" s="116"/>
      <c r="V93" s="116" t="s">
        <v>394</v>
      </c>
      <c r="W93" s="116"/>
      <c r="X93" s="116"/>
      <c r="Y93" s="116"/>
      <c r="Z93" s="116"/>
      <c r="AA93" s="116"/>
      <c r="AB93" s="116"/>
      <c r="AC93" s="116"/>
      <c r="AD93" s="116"/>
      <c r="AE93" s="116"/>
      <c r="AF93" s="116"/>
      <c r="AG93" s="116"/>
      <c r="AH93" s="116"/>
      <c r="AI93" s="116"/>
      <c r="AJ93" s="116"/>
      <c r="AK93" s="116"/>
    </row>
    <row r="94" spans="3:37" x14ac:dyDescent="0.2">
      <c r="D94" s="116" t="s">
        <v>401</v>
      </c>
      <c r="E94" s="116"/>
      <c r="F94" s="116"/>
      <c r="G94" s="116"/>
      <c r="H94" s="116"/>
      <c r="I94" s="116"/>
      <c r="J94" s="116"/>
      <c r="K94" s="116"/>
      <c r="L94" s="116"/>
      <c r="M94" s="116"/>
      <c r="N94" s="116"/>
      <c r="O94" s="116"/>
      <c r="P94" s="116"/>
      <c r="Q94" s="116"/>
      <c r="R94" s="116"/>
      <c r="S94" s="116"/>
      <c r="T94" s="116"/>
      <c r="U94" s="116"/>
      <c r="V94" s="116" t="s">
        <v>394</v>
      </c>
      <c r="W94" s="116"/>
      <c r="X94" s="116"/>
      <c r="Y94" s="116"/>
      <c r="Z94" s="116"/>
      <c r="AA94" s="116"/>
      <c r="AB94" s="116"/>
      <c r="AC94" s="116"/>
      <c r="AD94" s="116"/>
      <c r="AE94" s="116"/>
      <c r="AF94" s="116"/>
      <c r="AG94" s="116"/>
      <c r="AH94" s="116"/>
      <c r="AI94" s="116"/>
      <c r="AJ94" s="116"/>
      <c r="AK94" s="116"/>
    </row>
    <row r="96" spans="3:37" x14ac:dyDescent="0.2">
      <c r="C96" s="1" t="s">
        <v>154</v>
      </c>
    </row>
    <row r="97" spans="2:37" x14ac:dyDescent="0.2">
      <c r="D97" s="185"/>
      <c r="E97" s="185"/>
      <c r="F97" s="185"/>
      <c r="G97" s="185"/>
      <c r="H97" s="29" t="s">
        <v>199</v>
      </c>
      <c r="I97" s="8"/>
      <c r="J97" s="8"/>
      <c r="K97" s="8"/>
      <c r="L97" s="8"/>
      <c r="M97" s="8"/>
      <c r="N97" s="8"/>
      <c r="O97" s="8"/>
      <c r="P97" s="38" t="s">
        <v>200</v>
      </c>
      <c r="Q97" s="98" t="s">
        <v>201</v>
      </c>
      <c r="R97" s="99"/>
      <c r="S97" s="99"/>
      <c r="T97" s="99"/>
      <c r="U97" s="99"/>
      <c r="V97" s="99"/>
      <c r="W97" s="99"/>
      <c r="X97" s="100"/>
      <c r="Y97" s="98" t="s">
        <v>202</v>
      </c>
      <c r="Z97" s="99"/>
      <c r="AA97" s="99"/>
      <c r="AB97" s="99"/>
      <c r="AC97" s="100"/>
      <c r="AD97" s="139" t="s">
        <v>55</v>
      </c>
      <c r="AE97" s="139"/>
      <c r="AF97" s="139"/>
      <c r="AG97" s="139"/>
      <c r="AH97" s="139"/>
      <c r="AI97" s="139"/>
      <c r="AJ97" s="139"/>
      <c r="AK97" s="139"/>
    </row>
    <row r="98" spans="2:37" x14ac:dyDescent="0.2">
      <c r="D98" s="171" t="s">
        <v>69</v>
      </c>
      <c r="E98" s="172"/>
      <c r="F98" s="172"/>
      <c r="G98" s="173"/>
      <c r="H98" s="177" t="s">
        <v>427</v>
      </c>
      <c r="I98" s="177"/>
      <c r="J98" s="177"/>
      <c r="K98" s="177"/>
      <c r="L98" s="177"/>
      <c r="M98" s="177"/>
      <c r="N98" s="177"/>
      <c r="O98" s="177"/>
      <c r="P98" s="177"/>
      <c r="Q98" s="178" t="s">
        <v>203</v>
      </c>
      <c r="R98" s="179"/>
      <c r="S98" s="179"/>
      <c r="T98" s="179"/>
      <c r="U98" s="179"/>
      <c r="V98" s="179"/>
      <c r="W98" s="179"/>
      <c r="X98" s="180"/>
      <c r="Y98" s="178" t="s">
        <v>204</v>
      </c>
      <c r="Z98" s="179"/>
      <c r="AA98" s="179"/>
      <c r="AB98" s="179"/>
      <c r="AC98" s="180"/>
      <c r="AD98" s="171" t="s">
        <v>62</v>
      </c>
      <c r="AE98" s="172"/>
      <c r="AF98" s="172"/>
      <c r="AG98" s="172"/>
      <c r="AH98" s="172"/>
      <c r="AI98" s="172"/>
      <c r="AJ98" s="172"/>
      <c r="AK98" s="173"/>
    </row>
    <row r="99" spans="2:37" x14ac:dyDescent="0.2">
      <c r="D99" s="174"/>
      <c r="E99" s="175"/>
      <c r="F99" s="175"/>
      <c r="G99" s="176"/>
      <c r="H99" s="182" t="s">
        <v>428</v>
      </c>
      <c r="I99" s="183"/>
      <c r="J99" s="183"/>
      <c r="K99" s="183"/>
      <c r="L99" s="183"/>
      <c r="M99" s="183"/>
      <c r="N99" s="183"/>
      <c r="O99" s="183"/>
      <c r="P99" s="184"/>
      <c r="Q99" s="182" t="s">
        <v>146</v>
      </c>
      <c r="R99" s="183"/>
      <c r="S99" s="183"/>
      <c r="T99" s="183"/>
      <c r="U99" s="183"/>
      <c r="V99" s="183"/>
      <c r="W99" s="183"/>
      <c r="X99" s="184"/>
      <c r="Y99" s="182" t="s">
        <v>205</v>
      </c>
      <c r="Z99" s="183"/>
      <c r="AA99" s="183"/>
      <c r="AB99" s="183"/>
      <c r="AC99" s="184"/>
      <c r="AD99" s="174"/>
      <c r="AE99" s="175"/>
      <c r="AF99" s="175"/>
      <c r="AG99" s="175"/>
      <c r="AH99" s="175"/>
      <c r="AI99" s="175"/>
      <c r="AJ99" s="175"/>
      <c r="AK99" s="176"/>
    </row>
    <row r="100" spans="2:37" x14ac:dyDescent="0.2">
      <c r="D100" s="171" t="s">
        <v>70</v>
      </c>
      <c r="E100" s="172"/>
      <c r="F100" s="172"/>
      <c r="G100" s="173"/>
      <c r="H100" s="177" t="s">
        <v>429</v>
      </c>
      <c r="I100" s="177"/>
      <c r="J100" s="177"/>
      <c r="K100" s="177"/>
      <c r="L100" s="177"/>
      <c r="M100" s="177"/>
      <c r="N100" s="177"/>
      <c r="O100" s="177"/>
      <c r="P100" s="177"/>
      <c r="Q100" s="178" t="s">
        <v>187</v>
      </c>
      <c r="R100" s="179"/>
      <c r="S100" s="179"/>
      <c r="T100" s="179"/>
      <c r="U100" s="179"/>
      <c r="V100" s="179"/>
      <c r="W100" s="179"/>
      <c r="X100" s="180"/>
      <c r="Y100" s="178" t="s">
        <v>204</v>
      </c>
      <c r="Z100" s="179"/>
      <c r="AA100" s="179"/>
      <c r="AB100" s="179"/>
      <c r="AC100" s="180"/>
      <c r="AD100" s="171" t="s">
        <v>87</v>
      </c>
      <c r="AE100" s="172"/>
      <c r="AF100" s="172"/>
      <c r="AG100" s="172"/>
      <c r="AH100" s="172"/>
      <c r="AI100" s="172"/>
      <c r="AJ100" s="172"/>
      <c r="AK100" s="173"/>
    </row>
    <row r="101" spans="2:37" x14ac:dyDescent="0.2">
      <c r="D101" s="174"/>
      <c r="E101" s="175"/>
      <c r="F101" s="175"/>
      <c r="G101" s="176"/>
      <c r="H101" s="181"/>
      <c r="I101" s="181"/>
      <c r="J101" s="181"/>
      <c r="K101" s="181"/>
      <c r="L101" s="181"/>
      <c r="M101" s="181"/>
      <c r="N101" s="181"/>
      <c r="O101" s="181"/>
      <c r="P101" s="181"/>
      <c r="Q101" s="182" t="s">
        <v>206</v>
      </c>
      <c r="R101" s="183"/>
      <c r="S101" s="183"/>
      <c r="T101" s="183"/>
      <c r="U101" s="183"/>
      <c r="V101" s="183"/>
      <c r="W101" s="183"/>
      <c r="X101" s="184"/>
      <c r="Y101" s="182" t="s">
        <v>205</v>
      </c>
      <c r="Z101" s="183"/>
      <c r="AA101" s="183"/>
      <c r="AB101" s="183"/>
      <c r="AC101" s="184"/>
      <c r="AD101" s="174"/>
      <c r="AE101" s="175"/>
      <c r="AF101" s="175"/>
      <c r="AG101" s="175"/>
      <c r="AH101" s="175"/>
      <c r="AI101" s="175"/>
      <c r="AJ101" s="175"/>
      <c r="AK101" s="176"/>
    </row>
    <row r="102" spans="2:37" x14ac:dyDescent="0.2">
      <c r="D102" s="164" t="s">
        <v>84</v>
      </c>
      <c r="E102" s="165"/>
      <c r="F102" s="165"/>
      <c r="G102" s="165"/>
      <c r="H102" s="165"/>
      <c r="I102" s="165"/>
      <c r="J102" s="165"/>
      <c r="K102" s="165"/>
      <c r="L102" s="165"/>
      <c r="M102" s="165"/>
      <c r="N102" s="165"/>
      <c r="O102" s="165"/>
      <c r="P102" s="166"/>
      <c r="Q102" s="98" t="s">
        <v>196</v>
      </c>
      <c r="R102" s="99"/>
      <c r="S102" s="99"/>
      <c r="T102" s="99"/>
      <c r="U102" s="99"/>
      <c r="V102" s="99"/>
      <c r="W102" s="99"/>
      <c r="X102" s="100"/>
      <c r="Y102" s="98" t="s">
        <v>207</v>
      </c>
      <c r="Z102" s="99"/>
      <c r="AA102" s="99"/>
      <c r="AB102" s="99"/>
      <c r="AC102" s="100"/>
      <c r="AD102" s="139" t="s">
        <v>208</v>
      </c>
      <c r="AE102" s="139"/>
      <c r="AF102" s="139"/>
      <c r="AG102" s="139"/>
      <c r="AH102" s="139"/>
      <c r="AI102" s="139"/>
      <c r="AJ102" s="139"/>
      <c r="AK102" s="139"/>
    </row>
    <row r="104" spans="2:37" x14ac:dyDescent="0.2">
      <c r="B104" s="1" t="s">
        <v>459</v>
      </c>
    </row>
    <row r="105" spans="2:37" x14ac:dyDescent="0.2">
      <c r="C105" s="171" t="s">
        <v>78</v>
      </c>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3"/>
    </row>
    <row r="106" spans="2:37" x14ac:dyDescent="0.2">
      <c r="C106" s="98" t="s">
        <v>81</v>
      </c>
      <c r="D106" s="99"/>
      <c r="E106" s="99"/>
      <c r="F106" s="99"/>
      <c r="G106" s="99"/>
      <c r="H106" s="99"/>
      <c r="I106" s="99"/>
      <c r="J106" s="99"/>
      <c r="K106" s="99"/>
      <c r="L106" s="99"/>
      <c r="M106" s="99"/>
      <c r="N106" s="99"/>
      <c r="O106" s="99"/>
      <c r="P106" s="99"/>
      <c r="Q106" s="98" t="s">
        <v>209</v>
      </c>
      <c r="R106" s="99"/>
      <c r="S106" s="99"/>
      <c r="T106" s="99"/>
      <c r="U106" s="99"/>
      <c r="V106" s="100"/>
      <c r="W106" s="99" t="s">
        <v>79</v>
      </c>
      <c r="X106" s="99"/>
      <c r="Y106" s="99"/>
      <c r="Z106" s="99"/>
      <c r="AA106" s="99"/>
      <c r="AB106" s="99"/>
      <c r="AC106" s="99"/>
      <c r="AD106" s="99"/>
      <c r="AE106" s="99"/>
      <c r="AF106" s="99"/>
      <c r="AG106" s="99"/>
      <c r="AH106" s="99"/>
      <c r="AI106" s="99"/>
      <c r="AJ106" s="99"/>
      <c r="AK106" s="100"/>
    </row>
    <row r="107" spans="2:37" x14ac:dyDescent="0.2">
      <c r="C107" s="136" t="s">
        <v>292</v>
      </c>
      <c r="D107" s="137"/>
      <c r="E107" s="137"/>
      <c r="F107" s="137"/>
      <c r="G107" s="137"/>
      <c r="H107" s="137"/>
      <c r="I107" s="137"/>
      <c r="J107" s="137"/>
      <c r="K107" s="137"/>
      <c r="L107" s="137"/>
      <c r="M107" s="137"/>
      <c r="N107" s="137"/>
      <c r="O107" s="137"/>
      <c r="P107" s="138"/>
      <c r="Q107" s="141">
        <f>Q108+Q111</f>
        <v>3600000</v>
      </c>
      <c r="R107" s="142"/>
      <c r="S107" s="142"/>
      <c r="T107" s="142"/>
      <c r="U107" s="142"/>
      <c r="V107" s="143"/>
      <c r="W107" s="171"/>
      <c r="X107" s="172"/>
      <c r="Y107" s="172"/>
      <c r="Z107" s="172"/>
      <c r="AA107" s="172"/>
      <c r="AB107" s="172"/>
      <c r="AC107" s="172"/>
      <c r="AD107" s="172"/>
      <c r="AE107" s="172"/>
      <c r="AF107" s="172"/>
      <c r="AG107" s="172"/>
      <c r="AH107" s="172"/>
      <c r="AI107" s="172"/>
      <c r="AJ107" s="172"/>
      <c r="AK107" s="173"/>
    </row>
    <row r="108" spans="2:37" x14ac:dyDescent="0.2">
      <c r="C108" s="13"/>
      <c r="D108" s="17"/>
      <c r="E108" s="17"/>
      <c r="F108" s="116" t="s">
        <v>82</v>
      </c>
      <c r="G108" s="116"/>
      <c r="H108" s="116"/>
      <c r="I108" s="116"/>
      <c r="J108" s="116"/>
      <c r="K108" s="116"/>
      <c r="L108" s="116"/>
      <c r="M108" s="116"/>
      <c r="N108" s="116"/>
      <c r="O108" s="116"/>
      <c r="P108" s="117"/>
      <c r="Q108" s="122">
        <f>W108*AB108</f>
        <v>2700000</v>
      </c>
      <c r="R108" s="123"/>
      <c r="S108" s="123"/>
      <c r="T108" s="123"/>
      <c r="U108" s="123"/>
      <c r="V108" s="124"/>
      <c r="W108" s="118">
        <v>30000</v>
      </c>
      <c r="X108" s="119"/>
      <c r="Y108" s="119"/>
      <c r="Z108" s="119"/>
      <c r="AA108" s="119"/>
      <c r="AB108" s="153">
        <f>SUM(AG109:AK110)</f>
        <v>90</v>
      </c>
      <c r="AC108" s="153"/>
      <c r="AD108" s="153"/>
      <c r="AE108" s="153"/>
      <c r="AF108" s="153"/>
      <c r="AG108" s="153"/>
      <c r="AH108" s="153"/>
      <c r="AI108" s="153"/>
      <c r="AJ108" s="153"/>
      <c r="AK108" s="154"/>
    </row>
    <row r="109" spans="2:37" ht="13.2" customHeight="1" x14ac:dyDescent="0.2">
      <c r="C109" s="39"/>
      <c r="D109" s="40"/>
      <c r="E109" s="40"/>
      <c r="F109" s="116"/>
      <c r="G109" s="116"/>
      <c r="H109" s="116"/>
      <c r="I109" s="116"/>
      <c r="J109" s="116"/>
      <c r="K109" s="116"/>
      <c r="L109" s="116"/>
      <c r="M109" s="116"/>
      <c r="N109" s="116"/>
      <c r="O109" s="116"/>
      <c r="P109" s="117"/>
      <c r="Q109" s="122"/>
      <c r="R109" s="123"/>
      <c r="S109" s="123"/>
      <c r="T109" s="123"/>
      <c r="U109" s="123"/>
      <c r="V109" s="124"/>
      <c r="W109" s="111" t="s">
        <v>431</v>
      </c>
      <c r="X109" s="112"/>
      <c r="Y109" s="112"/>
      <c r="Z109" s="112"/>
      <c r="AA109" s="112"/>
      <c r="AB109" s="112"/>
      <c r="AC109" s="112"/>
      <c r="AD109" s="112"/>
      <c r="AE109" s="112"/>
      <c r="AF109" s="112"/>
      <c r="AG109" s="109">
        <v>60</v>
      </c>
      <c r="AH109" s="109"/>
      <c r="AI109" s="109"/>
      <c r="AJ109" s="109"/>
      <c r="AK109" s="110"/>
    </row>
    <row r="110" spans="2:37" ht="13.2" customHeight="1" x14ac:dyDescent="0.2">
      <c r="C110" s="13"/>
      <c r="F110" s="116"/>
      <c r="G110" s="116"/>
      <c r="H110" s="116"/>
      <c r="I110" s="116"/>
      <c r="J110" s="116"/>
      <c r="K110" s="116"/>
      <c r="L110" s="116"/>
      <c r="M110" s="116"/>
      <c r="N110" s="116"/>
      <c r="O110" s="116"/>
      <c r="P110" s="117"/>
      <c r="Q110" s="115"/>
      <c r="R110" s="116"/>
      <c r="S110" s="116"/>
      <c r="T110" s="116"/>
      <c r="U110" s="116"/>
      <c r="V110" s="117"/>
      <c r="W110" s="111" t="s">
        <v>432</v>
      </c>
      <c r="X110" s="112"/>
      <c r="Y110" s="112"/>
      <c r="Z110" s="112"/>
      <c r="AA110" s="112"/>
      <c r="AB110" s="112"/>
      <c r="AC110" s="112"/>
      <c r="AD110" s="112"/>
      <c r="AE110" s="112"/>
      <c r="AF110" s="112"/>
      <c r="AG110" s="109">
        <v>30</v>
      </c>
      <c r="AH110" s="109"/>
      <c r="AI110" s="109"/>
      <c r="AJ110" s="109"/>
      <c r="AK110" s="110"/>
    </row>
    <row r="111" spans="2:37" x14ac:dyDescent="0.2">
      <c r="C111" s="13"/>
      <c r="F111" s="116" t="s">
        <v>83</v>
      </c>
      <c r="G111" s="116"/>
      <c r="H111" s="116"/>
      <c r="I111" s="116"/>
      <c r="J111" s="116"/>
      <c r="K111" s="116"/>
      <c r="L111" s="116"/>
      <c r="M111" s="116"/>
      <c r="N111" s="116"/>
      <c r="O111" s="116"/>
      <c r="P111" s="117"/>
      <c r="Q111" s="122">
        <f>W111*AB111</f>
        <v>900000</v>
      </c>
      <c r="R111" s="123"/>
      <c r="S111" s="123"/>
      <c r="T111" s="123"/>
      <c r="U111" s="123"/>
      <c r="V111" s="124"/>
      <c r="W111" s="118">
        <v>10000</v>
      </c>
      <c r="X111" s="119"/>
      <c r="Y111" s="119"/>
      <c r="Z111" s="119"/>
      <c r="AA111" s="119"/>
      <c r="AB111" s="153">
        <f>SUM(AG112:AK113)</f>
        <v>90</v>
      </c>
      <c r="AC111" s="153"/>
      <c r="AD111" s="153"/>
      <c r="AE111" s="153"/>
      <c r="AF111" s="153"/>
      <c r="AG111" s="153"/>
      <c r="AH111" s="153"/>
      <c r="AI111" s="153"/>
      <c r="AJ111" s="153"/>
      <c r="AK111" s="154"/>
    </row>
    <row r="112" spans="2:37" ht="13.2" customHeight="1" x14ac:dyDescent="0.2">
      <c r="C112" s="39"/>
      <c r="D112" s="40"/>
      <c r="E112" s="40"/>
      <c r="F112" s="116"/>
      <c r="G112" s="116"/>
      <c r="H112" s="116"/>
      <c r="I112" s="116"/>
      <c r="J112" s="116"/>
      <c r="K112" s="116"/>
      <c r="L112" s="116"/>
      <c r="M112" s="116"/>
      <c r="N112" s="116"/>
      <c r="O112" s="116"/>
      <c r="P112" s="117"/>
      <c r="Q112" s="122"/>
      <c r="R112" s="123"/>
      <c r="S112" s="123"/>
      <c r="T112" s="123"/>
      <c r="U112" s="123"/>
      <c r="V112" s="124"/>
      <c r="W112" s="111" t="s">
        <v>431</v>
      </c>
      <c r="X112" s="112"/>
      <c r="Y112" s="112"/>
      <c r="Z112" s="112"/>
      <c r="AA112" s="112"/>
      <c r="AB112" s="112"/>
      <c r="AC112" s="112"/>
      <c r="AD112" s="112"/>
      <c r="AE112" s="112"/>
      <c r="AF112" s="112"/>
      <c r="AG112" s="109">
        <v>60</v>
      </c>
      <c r="AH112" s="109"/>
      <c r="AI112" s="109"/>
      <c r="AJ112" s="109"/>
      <c r="AK112" s="110"/>
    </row>
    <row r="113" spans="3:37" ht="13.2" customHeight="1" x14ac:dyDescent="0.2">
      <c r="C113" s="13"/>
      <c r="F113" s="116"/>
      <c r="G113" s="116"/>
      <c r="H113" s="116"/>
      <c r="I113" s="116"/>
      <c r="J113" s="116"/>
      <c r="K113" s="116"/>
      <c r="L113" s="116"/>
      <c r="M113" s="116"/>
      <c r="N113" s="116"/>
      <c r="O113" s="116"/>
      <c r="P113" s="117"/>
      <c r="Q113" s="115"/>
      <c r="R113" s="116"/>
      <c r="S113" s="116"/>
      <c r="T113" s="116"/>
      <c r="U113" s="116"/>
      <c r="V113" s="117"/>
      <c r="W113" s="111" t="s">
        <v>432</v>
      </c>
      <c r="X113" s="112"/>
      <c r="Y113" s="112"/>
      <c r="Z113" s="112"/>
      <c r="AA113" s="112"/>
      <c r="AB113" s="112"/>
      <c r="AC113" s="112"/>
      <c r="AD113" s="112"/>
      <c r="AE113" s="112"/>
      <c r="AF113" s="112"/>
      <c r="AG113" s="109">
        <v>30</v>
      </c>
      <c r="AH113" s="109"/>
      <c r="AI113" s="109"/>
      <c r="AJ113" s="109"/>
      <c r="AK113" s="110"/>
    </row>
    <row r="114" spans="3:37" x14ac:dyDescent="0.2">
      <c r="C114" s="136" t="s">
        <v>210</v>
      </c>
      <c r="D114" s="137"/>
      <c r="E114" s="137"/>
      <c r="F114" s="137"/>
      <c r="G114" s="137"/>
      <c r="H114" s="137"/>
      <c r="I114" s="137"/>
      <c r="J114" s="137"/>
      <c r="K114" s="137"/>
      <c r="L114" s="137"/>
      <c r="M114" s="137"/>
      <c r="N114" s="137"/>
      <c r="O114" s="137"/>
      <c r="P114" s="138"/>
      <c r="Q114" s="141">
        <f>Q115+Q119+Q120+Q121</f>
        <v>5450000</v>
      </c>
      <c r="R114" s="142"/>
      <c r="S114" s="142"/>
      <c r="T114" s="142"/>
      <c r="U114" s="142"/>
      <c r="V114" s="143"/>
      <c r="W114" s="171"/>
      <c r="X114" s="172"/>
      <c r="Y114" s="172"/>
      <c r="Z114" s="172"/>
      <c r="AA114" s="172"/>
      <c r="AB114" s="172"/>
      <c r="AC114" s="172"/>
      <c r="AD114" s="172"/>
      <c r="AE114" s="172"/>
      <c r="AF114" s="172"/>
      <c r="AG114" s="172"/>
      <c r="AH114" s="172"/>
      <c r="AI114" s="172"/>
      <c r="AJ114" s="172"/>
      <c r="AK114" s="173"/>
    </row>
    <row r="115" spans="3:37" x14ac:dyDescent="0.2">
      <c r="C115" s="13"/>
      <c r="F115" s="116" t="s">
        <v>211</v>
      </c>
      <c r="G115" s="116"/>
      <c r="H115" s="116"/>
      <c r="I115" s="116"/>
      <c r="J115" s="116"/>
      <c r="K115" s="116"/>
      <c r="L115" s="116"/>
      <c r="M115" s="116"/>
      <c r="N115" s="116"/>
      <c r="O115" s="116"/>
      <c r="P115" s="117"/>
      <c r="Q115" s="122">
        <f>W115*AB115</f>
        <v>300000</v>
      </c>
      <c r="R115" s="123"/>
      <c r="S115" s="123"/>
      <c r="T115" s="123"/>
      <c r="U115" s="123"/>
      <c r="V115" s="124"/>
      <c r="W115" s="118">
        <f>SUM(Q130:V131)/AB130</f>
        <v>20000</v>
      </c>
      <c r="X115" s="119"/>
      <c r="Y115" s="119"/>
      <c r="Z115" s="119"/>
      <c r="AA115" s="119"/>
      <c r="AB115" s="120">
        <f>SUM(AG116:AK118)</f>
        <v>15</v>
      </c>
      <c r="AC115" s="120"/>
      <c r="AD115" s="120"/>
      <c r="AE115" s="120"/>
      <c r="AF115" s="120"/>
      <c r="AG115" s="120"/>
      <c r="AH115" s="120"/>
      <c r="AI115" s="120"/>
      <c r="AJ115" s="120"/>
      <c r="AK115" s="121"/>
    </row>
    <row r="116" spans="3:37" ht="13.2" customHeight="1" x14ac:dyDescent="0.2">
      <c r="C116" s="39"/>
      <c r="D116" s="40"/>
      <c r="E116" s="40"/>
      <c r="F116" s="116"/>
      <c r="G116" s="116"/>
      <c r="H116" s="116"/>
      <c r="I116" s="116"/>
      <c r="J116" s="116"/>
      <c r="K116" s="116"/>
      <c r="L116" s="116"/>
      <c r="M116" s="116"/>
      <c r="N116" s="116"/>
      <c r="O116" s="116"/>
      <c r="P116" s="117"/>
      <c r="Q116" s="122"/>
      <c r="R116" s="123"/>
      <c r="S116" s="123"/>
      <c r="T116" s="123"/>
      <c r="U116" s="123"/>
      <c r="V116" s="124"/>
      <c r="W116" s="111" t="s">
        <v>431</v>
      </c>
      <c r="X116" s="112"/>
      <c r="Y116" s="112"/>
      <c r="Z116" s="112"/>
      <c r="AA116" s="112"/>
      <c r="AB116" s="112"/>
      <c r="AC116" s="112"/>
      <c r="AD116" s="112"/>
      <c r="AE116" s="112"/>
      <c r="AF116" s="112"/>
      <c r="AG116" s="113">
        <v>5</v>
      </c>
      <c r="AH116" s="113"/>
      <c r="AI116" s="113"/>
      <c r="AJ116" s="113"/>
      <c r="AK116" s="114"/>
    </row>
    <row r="117" spans="3:37" ht="13.2" customHeight="1" x14ac:dyDescent="0.2">
      <c r="C117" s="13"/>
      <c r="F117" s="116"/>
      <c r="G117" s="116"/>
      <c r="H117" s="116"/>
      <c r="I117" s="116"/>
      <c r="J117" s="116"/>
      <c r="K117" s="116"/>
      <c r="L117" s="116"/>
      <c r="M117" s="116"/>
      <c r="N117" s="116"/>
      <c r="O117" s="116"/>
      <c r="P117" s="117"/>
      <c r="Q117" s="115"/>
      <c r="R117" s="116"/>
      <c r="S117" s="116"/>
      <c r="T117" s="116"/>
      <c r="U117" s="116"/>
      <c r="V117" s="117"/>
      <c r="W117" s="111" t="s">
        <v>432</v>
      </c>
      <c r="X117" s="112"/>
      <c r="Y117" s="112"/>
      <c r="Z117" s="112"/>
      <c r="AA117" s="112"/>
      <c r="AB117" s="112"/>
      <c r="AC117" s="112"/>
      <c r="AD117" s="112"/>
      <c r="AE117" s="112"/>
      <c r="AF117" s="112"/>
      <c r="AG117" s="113">
        <v>5</v>
      </c>
      <c r="AH117" s="113"/>
      <c r="AI117" s="113"/>
      <c r="AJ117" s="113"/>
      <c r="AK117" s="114"/>
    </row>
    <row r="118" spans="3:37" ht="13.2" customHeight="1" x14ac:dyDescent="0.2">
      <c r="C118" s="13"/>
      <c r="F118" s="116"/>
      <c r="G118" s="116"/>
      <c r="H118" s="116"/>
      <c r="I118" s="116"/>
      <c r="J118" s="116"/>
      <c r="K118" s="116"/>
      <c r="L118" s="116"/>
      <c r="M118" s="116"/>
      <c r="N118" s="116"/>
      <c r="O118" s="116"/>
      <c r="P118" s="117"/>
      <c r="Q118" s="115"/>
      <c r="R118" s="116"/>
      <c r="S118" s="116"/>
      <c r="T118" s="116"/>
      <c r="U118" s="116"/>
      <c r="V118" s="117"/>
      <c r="W118" s="111" t="s">
        <v>433</v>
      </c>
      <c r="X118" s="112"/>
      <c r="Y118" s="112"/>
      <c r="Z118" s="112"/>
      <c r="AA118" s="112"/>
      <c r="AB118" s="112"/>
      <c r="AC118" s="112"/>
      <c r="AD118" s="112"/>
      <c r="AE118" s="112"/>
      <c r="AF118" s="112"/>
      <c r="AG118" s="113">
        <v>5</v>
      </c>
      <c r="AH118" s="113"/>
      <c r="AI118" s="113"/>
      <c r="AJ118" s="113"/>
      <c r="AK118" s="114"/>
    </row>
    <row r="119" spans="3:37" x14ac:dyDescent="0.2">
      <c r="C119" s="13"/>
      <c r="F119" s="116" t="s">
        <v>212</v>
      </c>
      <c r="G119" s="116"/>
      <c r="H119" s="116"/>
      <c r="I119" s="116"/>
      <c r="J119" s="116"/>
      <c r="K119" s="116"/>
      <c r="L119" s="116"/>
      <c r="M119" s="116"/>
      <c r="N119" s="116"/>
      <c r="O119" s="116"/>
      <c r="P119" s="117"/>
      <c r="Q119" s="122">
        <f>W119*AB119</f>
        <v>450000</v>
      </c>
      <c r="R119" s="123"/>
      <c r="S119" s="123"/>
      <c r="T119" s="123"/>
      <c r="U119" s="123"/>
      <c r="V119" s="124"/>
      <c r="W119" s="118">
        <v>30000</v>
      </c>
      <c r="X119" s="119"/>
      <c r="Y119" s="119"/>
      <c r="Z119" s="119"/>
      <c r="AA119" s="119"/>
      <c r="AB119" s="120">
        <v>15</v>
      </c>
      <c r="AC119" s="120"/>
      <c r="AD119" s="120"/>
      <c r="AE119" s="120"/>
      <c r="AF119" s="120"/>
      <c r="AG119" s="120"/>
      <c r="AH119" s="120"/>
      <c r="AI119" s="120"/>
      <c r="AJ119" s="120"/>
      <c r="AK119" s="121"/>
    </row>
    <row r="120" spans="3:37" x14ac:dyDescent="0.2">
      <c r="C120" s="13"/>
      <c r="F120" s="116" t="s">
        <v>213</v>
      </c>
      <c r="G120" s="116"/>
      <c r="H120" s="116"/>
      <c r="I120" s="116"/>
      <c r="J120" s="116"/>
      <c r="K120" s="116"/>
      <c r="L120" s="116"/>
      <c r="M120" s="116"/>
      <c r="N120" s="116"/>
      <c r="O120" s="116"/>
      <c r="P120" s="117"/>
      <c r="Q120" s="122">
        <f>W120*AB120</f>
        <v>3700000</v>
      </c>
      <c r="R120" s="123"/>
      <c r="S120" s="123"/>
      <c r="T120" s="123"/>
      <c r="U120" s="123"/>
      <c r="V120" s="124"/>
      <c r="W120" s="118">
        <f>SUM(Q135:V136)/AB135</f>
        <v>370000</v>
      </c>
      <c r="X120" s="119"/>
      <c r="Y120" s="119"/>
      <c r="Z120" s="119"/>
      <c r="AA120" s="119"/>
      <c r="AB120" s="120">
        <v>10</v>
      </c>
      <c r="AC120" s="120"/>
      <c r="AD120" s="120"/>
      <c r="AE120" s="120"/>
      <c r="AF120" s="120"/>
      <c r="AG120" s="120"/>
      <c r="AH120" s="120"/>
      <c r="AI120" s="120"/>
      <c r="AJ120" s="120"/>
      <c r="AK120" s="121"/>
    </row>
    <row r="121" spans="3:37" x14ac:dyDescent="0.2">
      <c r="C121" s="13"/>
      <c r="F121" s="116" t="s">
        <v>214</v>
      </c>
      <c r="G121" s="116"/>
      <c r="H121" s="116"/>
      <c r="I121" s="116"/>
      <c r="J121" s="116"/>
      <c r="K121" s="116"/>
      <c r="L121" s="116"/>
      <c r="M121" s="116"/>
      <c r="N121" s="116"/>
      <c r="O121" s="116"/>
      <c r="P121" s="117"/>
      <c r="Q121" s="122">
        <f>W121*AB121</f>
        <v>1000000</v>
      </c>
      <c r="R121" s="123"/>
      <c r="S121" s="123"/>
      <c r="T121" s="123"/>
      <c r="U121" s="123"/>
      <c r="V121" s="124"/>
      <c r="W121" s="118">
        <f>SUM(Q145:V146)/AB145</f>
        <v>100000</v>
      </c>
      <c r="X121" s="119"/>
      <c r="Y121" s="119"/>
      <c r="Z121" s="119"/>
      <c r="AA121" s="119"/>
      <c r="AB121" s="120">
        <v>10</v>
      </c>
      <c r="AC121" s="120"/>
      <c r="AD121" s="120"/>
      <c r="AE121" s="120"/>
      <c r="AF121" s="120"/>
      <c r="AG121" s="120"/>
      <c r="AH121" s="120"/>
      <c r="AI121" s="120"/>
      <c r="AJ121" s="120"/>
      <c r="AK121" s="121"/>
    </row>
    <row r="122" spans="3:37" x14ac:dyDescent="0.2">
      <c r="C122" s="98" t="s">
        <v>193</v>
      </c>
      <c r="D122" s="99"/>
      <c r="E122" s="99"/>
      <c r="F122" s="99"/>
      <c r="G122" s="99"/>
      <c r="H122" s="99"/>
      <c r="I122" s="99"/>
      <c r="J122" s="99"/>
      <c r="K122" s="99"/>
      <c r="L122" s="99"/>
      <c r="M122" s="99"/>
      <c r="N122" s="99"/>
      <c r="O122" s="99"/>
      <c r="P122" s="100"/>
      <c r="Q122" s="158">
        <f>Q107+Q114</f>
        <v>9050000</v>
      </c>
      <c r="R122" s="159"/>
      <c r="S122" s="159"/>
      <c r="T122" s="159"/>
      <c r="U122" s="159"/>
      <c r="V122" s="160"/>
      <c r="W122" s="98"/>
      <c r="X122" s="99"/>
      <c r="Y122" s="99"/>
      <c r="Z122" s="99"/>
      <c r="AA122" s="99"/>
      <c r="AB122" s="99"/>
      <c r="AC122" s="99"/>
      <c r="AD122" s="99"/>
      <c r="AE122" s="99"/>
      <c r="AF122" s="99"/>
      <c r="AG122" s="99"/>
      <c r="AH122" s="99"/>
      <c r="AI122" s="99"/>
      <c r="AJ122" s="99"/>
      <c r="AK122" s="100"/>
    </row>
    <row r="124" spans="3:37" x14ac:dyDescent="0.2">
      <c r="C124" s="171" t="s">
        <v>85</v>
      </c>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3"/>
    </row>
    <row r="125" spans="3:37" x14ac:dyDescent="0.2">
      <c r="C125" s="98" t="s">
        <v>81</v>
      </c>
      <c r="D125" s="99"/>
      <c r="E125" s="99"/>
      <c r="F125" s="99"/>
      <c r="G125" s="99"/>
      <c r="H125" s="99"/>
      <c r="I125" s="99"/>
      <c r="J125" s="99"/>
      <c r="K125" s="99"/>
      <c r="L125" s="99"/>
      <c r="M125" s="99"/>
      <c r="N125" s="99"/>
      <c r="O125" s="99"/>
      <c r="P125" s="99"/>
      <c r="Q125" s="98" t="s">
        <v>209</v>
      </c>
      <c r="R125" s="99"/>
      <c r="S125" s="99"/>
      <c r="T125" s="99"/>
      <c r="U125" s="99"/>
      <c r="V125" s="100"/>
      <c r="W125" s="99" t="s">
        <v>79</v>
      </c>
      <c r="X125" s="99"/>
      <c r="Y125" s="99"/>
      <c r="Z125" s="99"/>
      <c r="AA125" s="99"/>
      <c r="AB125" s="99"/>
      <c r="AC125" s="99"/>
      <c r="AD125" s="99"/>
      <c r="AE125" s="99"/>
      <c r="AF125" s="99"/>
      <c r="AG125" s="99"/>
      <c r="AH125" s="99"/>
      <c r="AI125" s="99"/>
      <c r="AJ125" s="99"/>
      <c r="AK125" s="100"/>
    </row>
    <row r="126" spans="3:37" x14ac:dyDescent="0.2">
      <c r="C126" s="73" t="s">
        <v>215</v>
      </c>
      <c r="D126" s="74"/>
      <c r="E126" s="74"/>
      <c r="F126" s="74"/>
      <c r="G126" s="74"/>
      <c r="H126" s="74"/>
      <c r="I126" s="74"/>
      <c r="J126" s="74"/>
      <c r="K126" s="74"/>
      <c r="L126" s="74"/>
      <c r="M126" s="74"/>
      <c r="N126" s="74"/>
      <c r="O126" s="74"/>
      <c r="P126" s="75"/>
      <c r="Q126" s="141">
        <f>Q127+Q130+Q131+Q132</f>
        <v>1390240</v>
      </c>
      <c r="R126" s="142"/>
      <c r="S126" s="142"/>
      <c r="T126" s="142"/>
      <c r="U126" s="142"/>
      <c r="V126" s="143"/>
      <c r="W126" s="73"/>
      <c r="X126" s="74"/>
      <c r="Y126" s="74"/>
      <c r="Z126" s="74"/>
      <c r="AA126" s="74"/>
      <c r="AB126" s="74"/>
      <c r="AC126" s="74"/>
      <c r="AD126" s="74"/>
      <c r="AE126" s="74"/>
      <c r="AF126" s="74"/>
      <c r="AG126" s="74"/>
      <c r="AH126" s="74"/>
      <c r="AI126" s="74"/>
      <c r="AJ126" s="74"/>
      <c r="AK126" s="75"/>
    </row>
    <row r="127" spans="3:37" x14ac:dyDescent="0.2">
      <c r="C127" s="13"/>
      <c r="F127" s="116" t="s">
        <v>216</v>
      </c>
      <c r="G127" s="116"/>
      <c r="H127" s="116"/>
      <c r="I127" s="116"/>
      <c r="J127" s="116"/>
      <c r="K127" s="116"/>
      <c r="L127" s="116"/>
      <c r="M127" s="116"/>
      <c r="N127" s="116"/>
      <c r="O127" s="116"/>
      <c r="P127" s="117"/>
      <c r="Q127" s="122">
        <f>W127*AB127</f>
        <v>900000</v>
      </c>
      <c r="R127" s="123"/>
      <c r="S127" s="123"/>
      <c r="T127" s="123"/>
      <c r="U127" s="123"/>
      <c r="V127" s="124"/>
      <c r="W127" s="118">
        <v>10000</v>
      </c>
      <c r="X127" s="119"/>
      <c r="Y127" s="119"/>
      <c r="Z127" s="119"/>
      <c r="AA127" s="119"/>
      <c r="AB127" s="153">
        <f>SUM(AG128:AK129)</f>
        <v>90</v>
      </c>
      <c r="AC127" s="153"/>
      <c r="AD127" s="153"/>
      <c r="AE127" s="153"/>
      <c r="AF127" s="153"/>
      <c r="AG127" s="153"/>
      <c r="AH127" s="153"/>
      <c r="AI127" s="153"/>
      <c r="AJ127" s="153"/>
      <c r="AK127" s="154"/>
    </row>
    <row r="128" spans="3:37" ht="13.2" customHeight="1" x14ac:dyDescent="0.2">
      <c r="C128" s="39"/>
      <c r="D128" s="40"/>
      <c r="E128" s="40"/>
      <c r="F128" s="116"/>
      <c r="G128" s="116"/>
      <c r="H128" s="116"/>
      <c r="I128" s="116"/>
      <c r="J128" s="116"/>
      <c r="K128" s="116"/>
      <c r="L128" s="116"/>
      <c r="M128" s="116"/>
      <c r="N128" s="116"/>
      <c r="O128" s="116"/>
      <c r="P128" s="117"/>
      <c r="Q128" s="122"/>
      <c r="R128" s="123"/>
      <c r="S128" s="123"/>
      <c r="T128" s="123"/>
      <c r="U128" s="123"/>
      <c r="V128" s="124"/>
      <c r="W128" s="111" t="s">
        <v>431</v>
      </c>
      <c r="X128" s="112"/>
      <c r="Y128" s="112"/>
      <c r="Z128" s="112"/>
      <c r="AA128" s="112"/>
      <c r="AB128" s="112"/>
      <c r="AC128" s="112"/>
      <c r="AD128" s="112"/>
      <c r="AE128" s="112"/>
      <c r="AF128" s="112"/>
      <c r="AG128" s="109">
        <v>60</v>
      </c>
      <c r="AH128" s="109"/>
      <c r="AI128" s="109"/>
      <c r="AJ128" s="109"/>
      <c r="AK128" s="110"/>
    </row>
    <row r="129" spans="3:37" ht="13.2" customHeight="1" x14ac:dyDescent="0.2">
      <c r="C129" s="13"/>
      <c r="F129" s="116"/>
      <c r="G129" s="116"/>
      <c r="H129" s="116"/>
      <c r="I129" s="116"/>
      <c r="J129" s="116"/>
      <c r="K129" s="116"/>
      <c r="L129" s="116"/>
      <c r="M129" s="116"/>
      <c r="N129" s="116"/>
      <c r="O129" s="116"/>
      <c r="P129" s="117"/>
      <c r="Q129" s="115"/>
      <c r="R129" s="116"/>
      <c r="S129" s="116"/>
      <c r="T129" s="116"/>
      <c r="U129" s="116"/>
      <c r="V129" s="117"/>
      <c r="W129" s="111" t="s">
        <v>432</v>
      </c>
      <c r="X129" s="112"/>
      <c r="Y129" s="112"/>
      <c r="Z129" s="112"/>
      <c r="AA129" s="112"/>
      <c r="AB129" s="112"/>
      <c r="AC129" s="112"/>
      <c r="AD129" s="112"/>
      <c r="AE129" s="112"/>
      <c r="AF129" s="112"/>
      <c r="AG129" s="109">
        <v>30</v>
      </c>
      <c r="AH129" s="109"/>
      <c r="AI129" s="109"/>
      <c r="AJ129" s="109"/>
      <c r="AK129" s="110"/>
    </row>
    <row r="130" spans="3:37" x14ac:dyDescent="0.2">
      <c r="C130" s="13"/>
      <c r="F130" s="116" t="s">
        <v>217</v>
      </c>
      <c r="G130" s="116"/>
      <c r="H130" s="116"/>
      <c r="I130" s="116"/>
      <c r="J130" s="116"/>
      <c r="K130" s="116"/>
      <c r="L130" s="116"/>
      <c r="M130" s="116"/>
      <c r="N130" s="116"/>
      <c r="O130" s="116"/>
      <c r="P130" s="117"/>
      <c r="Q130" s="122">
        <f>W130*AB130</f>
        <v>150000</v>
      </c>
      <c r="R130" s="123"/>
      <c r="S130" s="123"/>
      <c r="T130" s="123"/>
      <c r="U130" s="123"/>
      <c r="V130" s="124"/>
      <c r="W130" s="118">
        <v>10000</v>
      </c>
      <c r="X130" s="119"/>
      <c r="Y130" s="119"/>
      <c r="Z130" s="119"/>
      <c r="AA130" s="119"/>
      <c r="AB130" s="120">
        <v>15</v>
      </c>
      <c r="AC130" s="120"/>
      <c r="AD130" s="120"/>
      <c r="AE130" s="120"/>
      <c r="AF130" s="120"/>
      <c r="AG130" s="120"/>
      <c r="AH130" s="120"/>
      <c r="AI130" s="120"/>
      <c r="AJ130" s="120"/>
      <c r="AK130" s="121"/>
    </row>
    <row r="131" spans="3:37" x14ac:dyDescent="0.2">
      <c r="C131" s="13"/>
      <c r="F131" s="116" t="s">
        <v>218</v>
      </c>
      <c r="G131" s="116"/>
      <c r="H131" s="116"/>
      <c r="I131" s="116"/>
      <c r="J131" s="116"/>
      <c r="K131" s="116"/>
      <c r="L131" s="116"/>
      <c r="M131" s="116"/>
      <c r="N131" s="116"/>
      <c r="O131" s="116"/>
      <c r="P131" s="117"/>
      <c r="Q131" s="122">
        <f>W131*AB131</f>
        <v>150000</v>
      </c>
      <c r="R131" s="123"/>
      <c r="S131" s="123"/>
      <c r="T131" s="123"/>
      <c r="U131" s="123"/>
      <c r="V131" s="124"/>
      <c r="W131" s="118">
        <v>50000</v>
      </c>
      <c r="X131" s="119"/>
      <c r="Y131" s="119"/>
      <c r="Z131" s="119"/>
      <c r="AA131" s="119"/>
      <c r="AB131" s="169">
        <v>3</v>
      </c>
      <c r="AC131" s="169"/>
      <c r="AD131" s="169"/>
      <c r="AE131" s="169"/>
      <c r="AF131" s="169"/>
      <c r="AG131" s="169"/>
      <c r="AH131" s="169"/>
      <c r="AI131" s="169"/>
      <c r="AJ131" s="169"/>
      <c r="AK131" s="170"/>
    </row>
    <row r="132" spans="3:37" x14ac:dyDescent="0.2">
      <c r="C132" s="13"/>
      <c r="F132" s="77" t="s">
        <v>219</v>
      </c>
      <c r="G132" s="77"/>
      <c r="H132" s="77"/>
      <c r="I132" s="77"/>
      <c r="J132" s="77"/>
      <c r="K132" s="77"/>
      <c r="L132" s="77"/>
      <c r="M132" s="77"/>
      <c r="N132" s="77"/>
      <c r="O132" s="77"/>
      <c r="P132" s="78"/>
      <c r="Q132" s="122">
        <f>費用配賦!H25</f>
        <v>190240</v>
      </c>
      <c r="R132" s="123"/>
      <c r="S132" s="123"/>
      <c r="T132" s="123"/>
      <c r="U132" s="123"/>
      <c r="V132" s="124"/>
      <c r="W132" s="76" t="s">
        <v>471</v>
      </c>
      <c r="X132" s="77"/>
      <c r="Y132" s="77"/>
      <c r="Z132" s="77"/>
      <c r="AA132" s="77"/>
      <c r="AB132" s="77"/>
      <c r="AC132" s="77"/>
      <c r="AD132" s="77"/>
      <c r="AE132" s="77"/>
      <c r="AF132" s="77"/>
      <c r="AG132" s="77"/>
      <c r="AH132" s="77"/>
      <c r="AI132" s="77"/>
      <c r="AJ132" s="77"/>
      <c r="AK132" s="78"/>
    </row>
    <row r="133" spans="3:37" x14ac:dyDescent="0.2">
      <c r="C133" s="73" t="s">
        <v>220</v>
      </c>
      <c r="D133" s="74"/>
      <c r="E133" s="74"/>
      <c r="F133" s="74"/>
      <c r="G133" s="74"/>
      <c r="H133" s="74"/>
      <c r="I133" s="74"/>
      <c r="J133" s="74"/>
      <c r="K133" s="74"/>
      <c r="L133" s="74"/>
      <c r="M133" s="74"/>
      <c r="N133" s="74"/>
      <c r="O133" s="74"/>
      <c r="P133" s="75"/>
      <c r="Q133" s="141">
        <f>Q134+Q135+Q136+Q137</f>
        <v>4340240</v>
      </c>
      <c r="R133" s="142"/>
      <c r="S133" s="142"/>
      <c r="T133" s="142"/>
      <c r="U133" s="142"/>
      <c r="V133" s="143"/>
      <c r="W133" s="73"/>
      <c r="X133" s="74"/>
      <c r="Y133" s="74"/>
      <c r="Z133" s="74"/>
      <c r="AA133" s="74"/>
      <c r="AB133" s="74"/>
      <c r="AC133" s="74"/>
      <c r="AD133" s="74"/>
      <c r="AE133" s="74"/>
      <c r="AF133" s="74"/>
      <c r="AG133" s="74"/>
      <c r="AH133" s="74"/>
      <c r="AI133" s="74"/>
      <c r="AJ133" s="74"/>
      <c r="AK133" s="75"/>
    </row>
    <row r="134" spans="3:37" x14ac:dyDescent="0.2">
      <c r="C134" s="13"/>
      <c r="F134" s="116" t="s">
        <v>221</v>
      </c>
      <c r="G134" s="116"/>
      <c r="H134" s="116"/>
      <c r="I134" s="116"/>
      <c r="J134" s="116"/>
      <c r="K134" s="116"/>
      <c r="L134" s="116"/>
      <c r="M134" s="116"/>
      <c r="N134" s="116"/>
      <c r="O134" s="116"/>
      <c r="P134" s="117"/>
      <c r="Q134" s="122">
        <f>W134*AB134</f>
        <v>450000</v>
      </c>
      <c r="R134" s="123"/>
      <c r="S134" s="123"/>
      <c r="T134" s="123"/>
      <c r="U134" s="123"/>
      <c r="V134" s="124"/>
      <c r="W134" s="118">
        <v>30000</v>
      </c>
      <c r="X134" s="119"/>
      <c r="Y134" s="119"/>
      <c r="Z134" s="119"/>
      <c r="AA134" s="119"/>
      <c r="AB134" s="120">
        <v>15</v>
      </c>
      <c r="AC134" s="120"/>
      <c r="AD134" s="120"/>
      <c r="AE134" s="120"/>
      <c r="AF134" s="120"/>
      <c r="AG134" s="120"/>
      <c r="AH134" s="120"/>
      <c r="AI134" s="120"/>
      <c r="AJ134" s="120"/>
      <c r="AK134" s="121"/>
    </row>
    <row r="135" spans="3:37" x14ac:dyDescent="0.2">
      <c r="C135" s="13"/>
      <c r="F135" s="116" t="s">
        <v>222</v>
      </c>
      <c r="G135" s="116"/>
      <c r="H135" s="116"/>
      <c r="I135" s="116"/>
      <c r="J135" s="116"/>
      <c r="K135" s="116"/>
      <c r="L135" s="116"/>
      <c r="M135" s="116"/>
      <c r="N135" s="116"/>
      <c r="O135" s="116"/>
      <c r="P135" s="117"/>
      <c r="Q135" s="122">
        <f>W135*AB135</f>
        <v>3000000</v>
      </c>
      <c r="R135" s="123"/>
      <c r="S135" s="123"/>
      <c r="T135" s="123"/>
      <c r="U135" s="123"/>
      <c r="V135" s="124"/>
      <c r="W135" s="118">
        <v>300000</v>
      </c>
      <c r="X135" s="119"/>
      <c r="Y135" s="119"/>
      <c r="Z135" s="119"/>
      <c r="AA135" s="119"/>
      <c r="AB135" s="120">
        <v>10</v>
      </c>
      <c r="AC135" s="120"/>
      <c r="AD135" s="120"/>
      <c r="AE135" s="120"/>
      <c r="AF135" s="120"/>
      <c r="AG135" s="120"/>
      <c r="AH135" s="120"/>
      <c r="AI135" s="120"/>
      <c r="AJ135" s="120"/>
      <c r="AK135" s="121"/>
    </row>
    <row r="136" spans="3:37" x14ac:dyDescent="0.2">
      <c r="C136" s="13"/>
      <c r="F136" s="116" t="s">
        <v>223</v>
      </c>
      <c r="G136" s="116"/>
      <c r="H136" s="116"/>
      <c r="I136" s="116"/>
      <c r="J136" s="116"/>
      <c r="K136" s="116"/>
      <c r="L136" s="116"/>
      <c r="M136" s="116"/>
      <c r="N136" s="116"/>
      <c r="O136" s="116"/>
      <c r="P136" s="117"/>
      <c r="Q136" s="122">
        <f>W136*AB136</f>
        <v>700000</v>
      </c>
      <c r="R136" s="123"/>
      <c r="S136" s="123"/>
      <c r="T136" s="123"/>
      <c r="U136" s="123"/>
      <c r="V136" s="124"/>
      <c r="W136" s="118">
        <v>70000</v>
      </c>
      <c r="X136" s="119"/>
      <c r="Y136" s="119"/>
      <c r="Z136" s="119"/>
      <c r="AA136" s="119"/>
      <c r="AB136" s="120">
        <v>10</v>
      </c>
      <c r="AC136" s="120"/>
      <c r="AD136" s="120"/>
      <c r="AE136" s="120"/>
      <c r="AF136" s="120"/>
      <c r="AG136" s="120"/>
      <c r="AH136" s="120"/>
      <c r="AI136" s="120"/>
      <c r="AJ136" s="120"/>
      <c r="AK136" s="121"/>
    </row>
    <row r="137" spans="3:37" x14ac:dyDescent="0.2">
      <c r="C137" s="4"/>
      <c r="D137" s="7"/>
      <c r="E137" s="7"/>
      <c r="F137" s="77" t="s">
        <v>224</v>
      </c>
      <c r="G137" s="77"/>
      <c r="H137" s="77"/>
      <c r="I137" s="77"/>
      <c r="J137" s="77"/>
      <c r="K137" s="77"/>
      <c r="L137" s="77"/>
      <c r="M137" s="77"/>
      <c r="N137" s="77"/>
      <c r="O137" s="77"/>
      <c r="P137" s="78"/>
      <c r="Q137" s="155">
        <f>費用配賦!J25</f>
        <v>190240</v>
      </c>
      <c r="R137" s="156"/>
      <c r="S137" s="156"/>
      <c r="T137" s="156"/>
      <c r="U137" s="156"/>
      <c r="V137" s="157"/>
      <c r="W137" s="76" t="s">
        <v>471</v>
      </c>
      <c r="X137" s="77"/>
      <c r="Y137" s="77"/>
      <c r="Z137" s="77"/>
      <c r="AA137" s="77"/>
      <c r="AB137" s="77"/>
      <c r="AC137" s="77"/>
      <c r="AD137" s="77"/>
      <c r="AE137" s="77"/>
      <c r="AF137" s="77"/>
      <c r="AG137" s="77"/>
      <c r="AH137" s="77"/>
      <c r="AI137" s="77"/>
      <c r="AJ137" s="77"/>
      <c r="AK137" s="78"/>
    </row>
    <row r="138" spans="3:37" x14ac:dyDescent="0.2">
      <c r="C138" s="73" t="s">
        <v>225</v>
      </c>
      <c r="D138" s="74"/>
      <c r="E138" s="74"/>
      <c r="F138" s="74"/>
      <c r="G138" s="74"/>
      <c r="H138" s="74"/>
      <c r="I138" s="74"/>
      <c r="J138" s="74"/>
      <c r="K138" s="74"/>
      <c r="L138" s="74"/>
      <c r="M138" s="74"/>
      <c r="N138" s="74"/>
      <c r="O138" s="74"/>
      <c r="P138" s="75"/>
      <c r="Q138" s="161">
        <f>Q139+Q142+Q143</f>
        <v>826720</v>
      </c>
      <c r="R138" s="162"/>
      <c r="S138" s="162"/>
      <c r="T138" s="162"/>
      <c r="U138" s="162"/>
      <c r="V138" s="163"/>
      <c r="X138" s="74"/>
      <c r="Y138" s="74"/>
      <c r="Z138" s="74"/>
      <c r="AA138" s="74"/>
      <c r="AB138" s="74"/>
      <c r="AC138" s="74"/>
      <c r="AD138" s="74"/>
      <c r="AE138" s="74"/>
      <c r="AF138" s="74"/>
      <c r="AG138" s="74"/>
      <c r="AH138" s="74"/>
      <c r="AI138" s="74"/>
      <c r="AJ138" s="74"/>
      <c r="AK138" s="75"/>
    </row>
    <row r="139" spans="3:37" x14ac:dyDescent="0.2">
      <c r="C139" s="13"/>
      <c r="F139" s="116" t="s">
        <v>86</v>
      </c>
      <c r="G139" s="116"/>
      <c r="H139" s="116"/>
      <c r="I139" s="116"/>
      <c r="J139" s="116"/>
      <c r="K139" s="116"/>
      <c r="L139" s="116"/>
      <c r="M139" s="116"/>
      <c r="N139" s="116"/>
      <c r="O139" s="116"/>
      <c r="P139" s="117"/>
      <c r="Q139" s="122">
        <f>W139*AB139</f>
        <v>160000</v>
      </c>
      <c r="R139" s="123"/>
      <c r="S139" s="123"/>
      <c r="T139" s="123"/>
      <c r="U139" s="123"/>
      <c r="V139" s="124"/>
      <c r="W139" s="118">
        <v>4000</v>
      </c>
      <c r="X139" s="119"/>
      <c r="Y139" s="119"/>
      <c r="Z139" s="119"/>
      <c r="AA139" s="119"/>
      <c r="AB139" s="125">
        <f>SUM(AG140:AK141)</f>
        <v>40</v>
      </c>
      <c r="AC139" s="125"/>
      <c r="AD139" s="125"/>
      <c r="AE139" s="125"/>
      <c r="AF139" s="125"/>
      <c r="AG139" s="125"/>
      <c r="AH139" s="125"/>
      <c r="AI139" s="125"/>
      <c r="AJ139" s="125"/>
      <c r="AK139" s="126"/>
    </row>
    <row r="140" spans="3:37" ht="13.2" customHeight="1" x14ac:dyDescent="0.2">
      <c r="C140" s="39"/>
      <c r="D140" s="40"/>
      <c r="E140" s="40"/>
      <c r="F140" s="116"/>
      <c r="G140" s="116"/>
      <c r="H140" s="116"/>
      <c r="I140" s="116"/>
      <c r="J140" s="116"/>
      <c r="K140" s="116"/>
      <c r="L140" s="116"/>
      <c r="M140" s="116"/>
      <c r="N140" s="116"/>
      <c r="O140" s="116"/>
      <c r="P140" s="117"/>
      <c r="Q140" s="122"/>
      <c r="R140" s="123"/>
      <c r="S140" s="123"/>
      <c r="T140" s="123"/>
      <c r="U140" s="123"/>
      <c r="V140" s="124"/>
      <c r="W140" s="111" t="s">
        <v>431</v>
      </c>
      <c r="X140" s="112"/>
      <c r="Y140" s="112"/>
      <c r="Z140" s="112"/>
      <c r="AA140" s="112"/>
      <c r="AB140" s="112"/>
      <c r="AC140" s="112"/>
      <c r="AD140" s="112"/>
      <c r="AE140" s="112"/>
      <c r="AF140" s="112"/>
      <c r="AG140" s="109">
        <v>25</v>
      </c>
      <c r="AH140" s="109"/>
      <c r="AI140" s="109"/>
      <c r="AJ140" s="109"/>
      <c r="AK140" s="110"/>
    </row>
    <row r="141" spans="3:37" ht="13.2" customHeight="1" x14ac:dyDescent="0.2">
      <c r="C141" s="13"/>
      <c r="F141" s="116"/>
      <c r="G141" s="116"/>
      <c r="H141" s="116"/>
      <c r="I141" s="116"/>
      <c r="J141" s="116"/>
      <c r="K141" s="116"/>
      <c r="L141" s="116"/>
      <c r="M141" s="116"/>
      <c r="N141" s="116"/>
      <c r="O141" s="116"/>
      <c r="P141" s="117"/>
      <c r="Q141" s="115"/>
      <c r="R141" s="116"/>
      <c r="S141" s="116"/>
      <c r="T141" s="116"/>
      <c r="U141" s="116"/>
      <c r="V141" s="117"/>
      <c r="W141" s="111" t="s">
        <v>432</v>
      </c>
      <c r="X141" s="112"/>
      <c r="Y141" s="112"/>
      <c r="Z141" s="112"/>
      <c r="AA141" s="112"/>
      <c r="AB141" s="112"/>
      <c r="AC141" s="112"/>
      <c r="AD141" s="112"/>
      <c r="AE141" s="112"/>
      <c r="AF141" s="112"/>
      <c r="AG141" s="109">
        <v>15</v>
      </c>
      <c r="AH141" s="109"/>
      <c r="AI141" s="109"/>
      <c r="AJ141" s="109"/>
      <c r="AK141" s="110"/>
    </row>
    <row r="142" spans="3:37" x14ac:dyDescent="0.2">
      <c r="C142" s="13"/>
      <c r="F142" s="116" t="s">
        <v>226</v>
      </c>
      <c r="G142" s="116"/>
      <c r="H142" s="116"/>
      <c r="I142" s="116"/>
      <c r="J142" s="116"/>
      <c r="K142" s="116"/>
      <c r="L142" s="116"/>
      <c r="M142" s="116"/>
      <c r="N142" s="116"/>
      <c r="O142" s="116"/>
      <c r="P142" s="117"/>
      <c r="Q142" s="122">
        <f>W142*AB142</f>
        <v>96000</v>
      </c>
      <c r="R142" s="123"/>
      <c r="S142" s="123"/>
      <c r="T142" s="123"/>
      <c r="U142" s="123"/>
      <c r="V142" s="124"/>
      <c r="W142" s="118">
        <v>3000</v>
      </c>
      <c r="X142" s="119"/>
      <c r="Y142" s="119"/>
      <c r="Z142" s="119"/>
      <c r="AA142" s="119"/>
      <c r="AB142" s="127">
        <v>32</v>
      </c>
      <c r="AC142" s="127"/>
      <c r="AD142" s="127"/>
      <c r="AE142" s="127"/>
      <c r="AF142" s="127"/>
      <c r="AG142" s="127"/>
      <c r="AH142" s="127"/>
      <c r="AI142" s="127"/>
      <c r="AJ142" s="127"/>
      <c r="AK142" s="128"/>
    </row>
    <row r="143" spans="3:37" x14ac:dyDescent="0.2">
      <c r="C143" s="13"/>
      <c r="F143" s="77" t="s">
        <v>219</v>
      </c>
      <c r="G143" s="77"/>
      <c r="H143" s="77"/>
      <c r="I143" s="77"/>
      <c r="J143" s="77"/>
      <c r="K143" s="77"/>
      <c r="L143" s="77"/>
      <c r="M143" s="77"/>
      <c r="N143" s="77"/>
      <c r="O143" s="77"/>
      <c r="P143" s="78"/>
      <c r="Q143" s="122">
        <f>費用配賦!L25</f>
        <v>570720</v>
      </c>
      <c r="R143" s="123"/>
      <c r="S143" s="123"/>
      <c r="T143" s="123"/>
      <c r="U143" s="123"/>
      <c r="V143" s="124"/>
      <c r="W143" s="76" t="s">
        <v>471</v>
      </c>
      <c r="X143" s="77"/>
      <c r="Y143" s="77"/>
      <c r="Z143" s="77"/>
      <c r="AA143" s="77"/>
      <c r="AB143" s="77"/>
      <c r="AC143" s="77"/>
      <c r="AD143" s="77"/>
      <c r="AE143" s="77"/>
      <c r="AF143" s="77"/>
      <c r="AG143" s="77"/>
      <c r="AH143" s="77"/>
      <c r="AI143" s="77"/>
      <c r="AJ143" s="77"/>
      <c r="AK143" s="78"/>
    </row>
    <row r="144" spans="3:37" x14ac:dyDescent="0.2">
      <c r="C144" s="73" t="s">
        <v>227</v>
      </c>
      <c r="D144" s="74"/>
      <c r="E144" s="74"/>
      <c r="F144" s="74"/>
      <c r="G144" s="74"/>
      <c r="H144" s="74"/>
      <c r="I144" s="74"/>
      <c r="J144" s="74"/>
      <c r="K144" s="74"/>
      <c r="L144" s="74"/>
      <c r="M144" s="74"/>
      <c r="N144" s="74"/>
      <c r="O144" s="74"/>
      <c r="P144" s="75"/>
      <c r="Q144" s="141">
        <f>Q145+Q146+Q147+Q148+Q149</f>
        <v>2492800</v>
      </c>
      <c r="R144" s="142"/>
      <c r="S144" s="142"/>
      <c r="T144" s="142"/>
      <c r="U144" s="142"/>
      <c r="V144" s="143"/>
      <c r="W144" s="73"/>
      <c r="X144" s="74"/>
      <c r="Y144" s="74"/>
      <c r="Z144" s="74"/>
      <c r="AA144" s="74"/>
      <c r="AB144" s="74"/>
      <c r="AC144" s="74"/>
      <c r="AD144" s="74"/>
      <c r="AE144" s="74"/>
      <c r="AF144" s="74"/>
      <c r="AG144" s="74"/>
      <c r="AH144" s="74"/>
      <c r="AI144" s="74"/>
      <c r="AJ144" s="74"/>
      <c r="AK144" s="75"/>
    </row>
    <row r="145" spans="1:39" x14ac:dyDescent="0.2">
      <c r="C145" s="13"/>
      <c r="F145" s="116" t="s">
        <v>228</v>
      </c>
      <c r="G145" s="116"/>
      <c r="H145" s="116"/>
      <c r="I145" s="116"/>
      <c r="J145" s="116"/>
      <c r="K145" s="116"/>
      <c r="L145" s="116"/>
      <c r="M145" s="116"/>
      <c r="N145" s="116"/>
      <c r="O145" s="116"/>
      <c r="P145" s="117"/>
      <c r="Q145" s="122">
        <f>W145*AB145</f>
        <v>800000</v>
      </c>
      <c r="R145" s="123"/>
      <c r="S145" s="123"/>
      <c r="T145" s="123"/>
      <c r="U145" s="123"/>
      <c r="V145" s="124"/>
      <c r="W145" s="118">
        <v>80000</v>
      </c>
      <c r="X145" s="119"/>
      <c r="Y145" s="119"/>
      <c r="Z145" s="119"/>
      <c r="AA145" s="119"/>
      <c r="AB145" s="120">
        <v>10</v>
      </c>
      <c r="AC145" s="120"/>
      <c r="AD145" s="120"/>
      <c r="AE145" s="120"/>
      <c r="AF145" s="120"/>
      <c r="AG145" s="120"/>
      <c r="AH145" s="120"/>
      <c r="AI145" s="120"/>
      <c r="AJ145" s="120"/>
      <c r="AK145" s="121"/>
    </row>
    <row r="146" spans="1:39" x14ac:dyDescent="0.2">
      <c r="C146" s="13"/>
      <c r="F146" s="116" t="s">
        <v>229</v>
      </c>
      <c r="G146" s="116"/>
      <c r="H146" s="116"/>
      <c r="I146" s="116"/>
      <c r="J146" s="116"/>
      <c r="K146" s="116"/>
      <c r="L146" s="116"/>
      <c r="M146" s="116"/>
      <c r="N146" s="116"/>
      <c r="O146" s="116"/>
      <c r="P146" s="117"/>
      <c r="Q146" s="122">
        <f>W146*AB146</f>
        <v>200000</v>
      </c>
      <c r="R146" s="123"/>
      <c r="S146" s="123"/>
      <c r="T146" s="123"/>
      <c r="U146" s="123"/>
      <c r="V146" s="124"/>
      <c r="W146" s="118">
        <v>20000</v>
      </c>
      <c r="X146" s="119"/>
      <c r="Y146" s="119"/>
      <c r="Z146" s="119"/>
      <c r="AA146" s="119"/>
      <c r="AB146" s="120">
        <v>10</v>
      </c>
      <c r="AC146" s="120"/>
      <c r="AD146" s="120"/>
      <c r="AE146" s="120"/>
      <c r="AF146" s="120"/>
      <c r="AG146" s="120"/>
      <c r="AH146" s="120"/>
      <c r="AI146" s="120"/>
      <c r="AJ146" s="120"/>
      <c r="AK146" s="121"/>
    </row>
    <row r="147" spans="1:39" x14ac:dyDescent="0.2">
      <c r="C147" s="13"/>
      <c r="F147" s="116" t="s">
        <v>230</v>
      </c>
      <c r="G147" s="116"/>
      <c r="H147" s="116"/>
      <c r="I147" s="116"/>
      <c r="J147" s="116"/>
      <c r="K147" s="116"/>
      <c r="L147" s="116"/>
      <c r="M147" s="116"/>
      <c r="N147" s="116"/>
      <c r="O147" s="116"/>
      <c r="P147" s="117"/>
      <c r="Q147" s="122">
        <f>W147*AB147</f>
        <v>450000</v>
      </c>
      <c r="R147" s="123"/>
      <c r="S147" s="123"/>
      <c r="T147" s="123"/>
      <c r="U147" s="123"/>
      <c r="V147" s="124"/>
      <c r="W147" s="118">
        <v>5000</v>
      </c>
      <c r="X147" s="119"/>
      <c r="Y147" s="119"/>
      <c r="Z147" s="119"/>
      <c r="AA147" s="119"/>
      <c r="AB147" s="153">
        <v>90</v>
      </c>
      <c r="AC147" s="153"/>
      <c r="AD147" s="153"/>
      <c r="AE147" s="153"/>
      <c r="AF147" s="153"/>
      <c r="AG147" s="153"/>
      <c r="AH147" s="153"/>
      <c r="AI147" s="153"/>
      <c r="AJ147" s="153"/>
      <c r="AK147" s="154"/>
    </row>
    <row r="148" spans="1:39" x14ac:dyDescent="0.2">
      <c r="C148" s="13"/>
      <c r="F148" s="116" t="s">
        <v>231</v>
      </c>
      <c r="G148" s="116"/>
      <c r="H148" s="116"/>
      <c r="I148" s="116"/>
      <c r="J148" s="116"/>
      <c r="K148" s="116"/>
      <c r="L148" s="116"/>
      <c r="M148" s="116"/>
      <c r="N148" s="116"/>
      <c r="O148" s="116"/>
      <c r="P148" s="117"/>
      <c r="Q148" s="122">
        <v>91600</v>
      </c>
      <c r="R148" s="123"/>
      <c r="S148" s="123"/>
      <c r="T148" s="123"/>
      <c r="U148" s="123"/>
      <c r="V148" s="124"/>
      <c r="W148" s="115"/>
      <c r="X148" s="116"/>
      <c r="Y148" s="116"/>
      <c r="Z148" s="116"/>
      <c r="AA148" s="116"/>
      <c r="AB148" s="116"/>
      <c r="AC148" s="116"/>
      <c r="AD148" s="116"/>
      <c r="AE148" s="116"/>
      <c r="AF148" s="116"/>
      <c r="AG148" s="116"/>
      <c r="AH148" s="116"/>
      <c r="AI148" s="116"/>
      <c r="AJ148" s="116"/>
      <c r="AK148" s="117"/>
    </row>
    <row r="149" spans="1:39" x14ac:dyDescent="0.2">
      <c r="C149" s="4"/>
      <c r="D149" s="7"/>
      <c r="E149" s="7"/>
      <c r="F149" s="77" t="s">
        <v>219</v>
      </c>
      <c r="G149" s="77"/>
      <c r="H149" s="77"/>
      <c r="I149" s="77"/>
      <c r="J149" s="77"/>
      <c r="K149" s="77"/>
      <c r="L149" s="77"/>
      <c r="M149" s="77"/>
      <c r="N149" s="77"/>
      <c r="O149" s="77"/>
      <c r="P149" s="78"/>
      <c r="Q149" s="155">
        <f>費用配賦!N25</f>
        <v>951200</v>
      </c>
      <c r="R149" s="156"/>
      <c r="S149" s="156"/>
      <c r="T149" s="156"/>
      <c r="U149" s="156"/>
      <c r="V149" s="157"/>
      <c r="W149" s="76" t="s">
        <v>471</v>
      </c>
      <c r="X149" s="77"/>
      <c r="Y149" s="77"/>
      <c r="Z149" s="77"/>
      <c r="AA149" s="77"/>
      <c r="AB149" s="77"/>
      <c r="AC149" s="77"/>
      <c r="AD149" s="77"/>
      <c r="AE149" s="77"/>
      <c r="AF149" s="77"/>
      <c r="AG149" s="77"/>
      <c r="AH149" s="77"/>
      <c r="AI149" s="77"/>
      <c r="AJ149" s="77"/>
      <c r="AK149" s="78"/>
    </row>
    <row r="150" spans="1:39" x14ac:dyDescent="0.2">
      <c r="C150" s="98" t="s">
        <v>327</v>
      </c>
      <c r="D150" s="99"/>
      <c r="E150" s="99"/>
      <c r="F150" s="99"/>
      <c r="G150" s="99"/>
      <c r="H150" s="99"/>
      <c r="I150" s="99"/>
      <c r="J150" s="99"/>
      <c r="K150" s="99"/>
      <c r="L150" s="99"/>
      <c r="M150" s="99"/>
      <c r="N150" s="99"/>
      <c r="O150" s="99"/>
      <c r="P150" s="100"/>
      <c r="Q150" s="158">
        <f>Q126+Q133+Q138+Q144</f>
        <v>9050000</v>
      </c>
      <c r="R150" s="159"/>
      <c r="S150" s="159"/>
      <c r="T150" s="159"/>
      <c r="U150" s="159"/>
      <c r="V150" s="160"/>
      <c r="W150" s="8"/>
      <c r="X150" s="8"/>
      <c r="Y150" s="8"/>
      <c r="Z150" s="8"/>
      <c r="AA150" s="8"/>
      <c r="AB150" s="8"/>
      <c r="AC150" s="8"/>
      <c r="AD150" s="8"/>
      <c r="AE150" s="8"/>
      <c r="AF150" s="8"/>
      <c r="AG150" s="8"/>
      <c r="AH150" s="8"/>
      <c r="AI150" s="8"/>
      <c r="AJ150" s="8"/>
      <c r="AK150" s="16"/>
      <c r="AM150" s="41">
        <f>Q122-Q150</f>
        <v>0</v>
      </c>
    </row>
    <row r="151" spans="1:39" x14ac:dyDescent="0.2">
      <c r="C151" s="1" t="s">
        <v>232</v>
      </c>
    </row>
    <row r="152" spans="1:39" x14ac:dyDescent="0.2">
      <c r="S152" s="41"/>
    </row>
    <row r="153" spans="1:39" x14ac:dyDescent="0.2">
      <c r="A153" s="1" t="s">
        <v>52</v>
      </c>
      <c r="B153" s="167" t="s">
        <v>303</v>
      </c>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row>
    <row r="154" spans="1:39" ht="64.8" customHeight="1" x14ac:dyDescent="0.2">
      <c r="B154" s="168" t="s">
        <v>334</v>
      </c>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row>
    <row r="155" spans="1:39" x14ac:dyDescent="0.2">
      <c r="B155" s="1" t="s">
        <v>460</v>
      </c>
    </row>
    <row r="156" spans="1:39" x14ac:dyDescent="0.2">
      <c r="C156" s="29"/>
      <c r="D156" s="98" t="s">
        <v>304</v>
      </c>
      <c r="E156" s="99"/>
      <c r="F156" s="99"/>
      <c r="G156" s="99"/>
      <c r="H156" s="99"/>
      <c r="I156" s="99"/>
      <c r="J156" s="99"/>
      <c r="K156" s="99"/>
      <c r="L156" s="99"/>
      <c r="M156" s="99"/>
      <c r="N156" s="98" t="s">
        <v>307</v>
      </c>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100"/>
    </row>
    <row r="157" spans="1:39" x14ac:dyDescent="0.2">
      <c r="C157" s="62">
        <v>1</v>
      </c>
      <c r="D157" s="74" t="s">
        <v>305</v>
      </c>
      <c r="E157" s="74"/>
      <c r="F157" s="74"/>
      <c r="G157" s="74"/>
      <c r="H157" s="74"/>
      <c r="I157" s="74"/>
      <c r="J157" s="74"/>
      <c r="K157" s="74"/>
      <c r="L157" s="74"/>
      <c r="M157" s="75"/>
      <c r="N157" s="88" t="s">
        <v>306</v>
      </c>
      <c r="O157" s="88"/>
      <c r="P157" s="88"/>
      <c r="Q157" s="88"/>
      <c r="R157" s="88"/>
      <c r="S157" s="88"/>
      <c r="T157" s="88"/>
      <c r="U157" s="88"/>
      <c r="V157" s="88"/>
      <c r="W157" s="88"/>
      <c r="X157" s="88"/>
      <c r="Y157" s="88"/>
      <c r="Z157" s="88" t="s">
        <v>308</v>
      </c>
      <c r="AA157" s="88"/>
      <c r="AB157" s="88"/>
      <c r="AC157" s="88"/>
      <c r="AD157" s="88"/>
      <c r="AE157" s="88"/>
      <c r="AF157" s="88"/>
      <c r="AG157" s="88"/>
      <c r="AH157" s="88"/>
      <c r="AI157" s="88"/>
      <c r="AJ157" s="88"/>
      <c r="AK157" s="88"/>
    </row>
    <row r="158" spans="1:39" x14ac:dyDescent="0.2">
      <c r="C158" s="63"/>
      <c r="D158" s="7"/>
      <c r="E158" s="7"/>
      <c r="F158" s="7"/>
      <c r="G158" s="7"/>
      <c r="H158" s="7"/>
      <c r="I158" s="7"/>
      <c r="J158" s="7"/>
      <c r="K158" s="7"/>
      <c r="L158" s="7"/>
      <c r="M158" s="18"/>
      <c r="N158" s="88" t="s">
        <v>309</v>
      </c>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row>
    <row r="159" spans="1:39" x14ac:dyDescent="0.2">
      <c r="C159" s="29">
        <v>2</v>
      </c>
      <c r="D159" s="101" t="s">
        <v>310</v>
      </c>
      <c r="E159" s="102"/>
      <c r="F159" s="102"/>
      <c r="G159" s="102"/>
      <c r="H159" s="102"/>
      <c r="I159" s="102"/>
      <c r="J159" s="102"/>
      <c r="K159" s="102"/>
      <c r="L159" s="102"/>
      <c r="M159" s="102"/>
      <c r="N159" s="88" t="s">
        <v>311</v>
      </c>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row>
    <row r="161" spans="2:37" x14ac:dyDescent="0.2">
      <c r="B161" s="116" t="s">
        <v>461</v>
      </c>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row>
    <row r="162" spans="2:37" x14ac:dyDescent="0.2">
      <c r="C162" s="116" t="s">
        <v>312</v>
      </c>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row>
    <row r="163" spans="2:37" x14ac:dyDescent="0.2">
      <c r="C163" s="116" t="s">
        <v>313</v>
      </c>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row>
    <row r="165" spans="2:37" x14ac:dyDescent="0.2">
      <c r="B165" s="1" t="s">
        <v>462</v>
      </c>
    </row>
    <row r="166" spans="2:37" x14ac:dyDescent="0.2">
      <c r="C166" s="98" t="s">
        <v>374</v>
      </c>
      <c r="D166" s="99"/>
      <c r="E166" s="99"/>
      <c r="F166" s="99"/>
      <c r="G166" s="99"/>
      <c r="H166" s="99"/>
      <c r="I166" s="99"/>
      <c r="J166" s="99"/>
      <c r="K166" s="99"/>
      <c r="L166" s="99"/>
      <c r="M166" s="99"/>
      <c r="N166" s="99"/>
      <c r="O166" s="100"/>
      <c r="P166" s="139" t="s">
        <v>373</v>
      </c>
      <c r="Q166" s="139"/>
      <c r="R166" s="139"/>
      <c r="S166" s="139"/>
      <c r="T166" s="139"/>
      <c r="U166" s="139"/>
      <c r="V166" s="139"/>
      <c r="W166" s="139"/>
      <c r="X166" s="139"/>
      <c r="Y166" s="88" t="s">
        <v>375</v>
      </c>
      <c r="Z166" s="88"/>
      <c r="AA166" s="88"/>
      <c r="AB166" s="88"/>
      <c r="AC166" s="88"/>
      <c r="AD166" s="88"/>
      <c r="AE166" s="88"/>
      <c r="AF166" s="88"/>
      <c r="AG166" s="88"/>
      <c r="AH166" s="88"/>
      <c r="AI166" s="88"/>
      <c r="AJ166" s="88"/>
      <c r="AK166" s="88"/>
    </row>
    <row r="167" spans="2:37" x14ac:dyDescent="0.2">
      <c r="C167" s="98" t="s">
        <v>374</v>
      </c>
      <c r="D167" s="99"/>
      <c r="E167" s="99"/>
      <c r="F167" s="99"/>
      <c r="G167" s="99"/>
      <c r="H167" s="99"/>
      <c r="I167" s="99"/>
      <c r="J167" s="99"/>
      <c r="K167" s="99"/>
      <c r="L167" s="99"/>
      <c r="M167" s="99"/>
      <c r="N167" s="99"/>
      <c r="O167" s="100"/>
      <c r="P167" s="101" t="s">
        <v>296</v>
      </c>
      <c r="Q167" s="102"/>
      <c r="R167" s="102"/>
      <c r="S167" s="102"/>
      <c r="T167" s="102"/>
      <c r="U167" s="102"/>
      <c r="V167" s="102"/>
      <c r="W167" s="102"/>
      <c r="X167" s="102"/>
      <c r="Y167" s="101" t="s">
        <v>297</v>
      </c>
      <c r="Z167" s="102"/>
      <c r="AA167" s="102"/>
      <c r="AB167" s="102"/>
      <c r="AC167" s="102"/>
      <c r="AD167" s="102"/>
      <c r="AE167" s="102"/>
      <c r="AF167" s="102"/>
      <c r="AG167" s="102"/>
      <c r="AH167" s="102"/>
      <c r="AI167" s="102"/>
      <c r="AJ167" s="102"/>
      <c r="AK167" s="103"/>
    </row>
    <row r="168" spans="2:37" ht="15" customHeight="1" x14ac:dyDescent="0.2">
      <c r="C168" s="164" t="s">
        <v>314</v>
      </c>
      <c r="D168" s="165"/>
      <c r="E168" s="165"/>
      <c r="F168" s="165"/>
      <c r="G168" s="165"/>
      <c r="H168" s="165"/>
      <c r="I168" s="165"/>
      <c r="J168" s="165"/>
      <c r="K168" s="165"/>
      <c r="L168" s="165"/>
      <c r="M168" s="165"/>
      <c r="N168" s="165"/>
      <c r="O168" s="166"/>
      <c r="P168" s="88" t="s">
        <v>51</v>
      </c>
      <c r="Q168" s="88"/>
      <c r="R168" s="88"/>
      <c r="S168" s="88"/>
      <c r="T168" s="88"/>
      <c r="U168" s="88"/>
      <c r="V168" s="88"/>
      <c r="W168" s="88"/>
      <c r="X168" s="88"/>
      <c r="Y168" s="88" t="s">
        <v>476</v>
      </c>
      <c r="Z168" s="88"/>
      <c r="AA168" s="88"/>
      <c r="AB168" s="88"/>
      <c r="AC168" s="88"/>
      <c r="AD168" s="88"/>
      <c r="AE168" s="88"/>
      <c r="AF168" s="88"/>
      <c r="AG168" s="88"/>
      <c r="AH168" s="88"/>
      <c r="AI168" s="88"/>
      <c r="AJ168" s="88"/>
      <c r="AK168" s="88"/>
    </row>
    <row r="169" spans="2:37" ht="15" customHeight="1" x14ac:dyDescent="0.2">
      <c r="C169" s="101" t="s">
        <v>315</v>
      </c>
      <c r="D169" s="102"/>
      <c r="E169" s="102"/>
      <c r="F169" s="102"/>
      <c r="G169" s="102"/>
      <c r="H169" s="102"/>
      <c r="I169" s="102"/>
      <c r="J169" s="102"/>
      <c r="K169" s="102"/>
      <c r="L169" s="102"/>
      <c r="M169" s="102"/>
      <c r="N169" s="102"/>
      <c r="O169" s="103"/>
      <c r="P169" s="88" t="s">
        <v>51</v>
      </c>
      <c r="Q169" s="88"/>
      <c r="R169" s="88"/>
      <c r="S169" s="88"/>
      <c r="T169" s="88"/>
      <c r="U169" s="88"/>
      <c r="V169" s="88"/>
      <c r="W169" s="88"/>
      <c r="X169" s="88"/>
      <c r="Y169" s="88" t="s">
        <v>477</v>
      </c>
      <c r="Z169" s="88"/>
      <c r="AA169" s="88"/>
      <c r="AB169" s="88"/>
      <c r="AC169" s="88"/>
      <c r="AD169" s="88"/>
      <c r="AE169" s="88"/>
      <c r="AF169" s="88"/>
      <c r="AG169" s="88"/>
      <c r="AH169" s="88"/>
      <c r="AI169" s="88"/>
      <c r="AJ169" s="88"/>
      <c r="AK169" s="88"/>
    </row>
    <row r="170" spans="2:37" ht="15" customHeight="1" x14ac:dyDescent="0.2">
      <c r="C170" s="101" t="s">
        <v>316</v>
      </c>
      <c r="D170" s="102"/>
      <c r="E170" s="102"/>
      <c r="F170" s="102"/>
      <c r="G170" s="102"/>
      <c r="H170" s="102"/>
      <c r="I170" s="102"/>
      <c r="J170" s="102"/>
      <c r="K170" s="102"/>
      <c r="L170" s="102"/>
      <c r="M170" s="102"/>
      <c r="N170" s="102"/>
      <c r="O170" s="103"/>
      <c r="P170" s="88" t="s">
        <v>51</v>
      </c>
      <c r="Q170" s="88"/>
      <c r="R170" s="88"/>
      <c r="S170" s="88"/>
      <c r="T170" s="88"/>
      <c r="U170" s="88"/>
      <c r="V170" s="88"/>
      <c r="W170" s="88"/>
      <c r="X170" s="88"/>
      <c r="Y170" s="88" t="s">
        <v>478</v>
      </c>
      <c r="Z170" s="88"/>
      <c r="AA170" s="88"/>
      <c r="AB170" s="88"/>
      <c r="AC170" s="88"/>
      <c r="AD170" s="88"/>
      <c r="AE170" s="88"/>
      <c r="AF170" s="88"/>
      <c r="AG170" s="88"/>
      <c r="AH170" s="88"/>
      <c r="AI170" s="88"/>
      <c r="AJ170" s="88"/>
      <c r="AK170" s="88"/>
    </row>
    <row r="171" spans="2:37" customFormat="1" ht="15" customHeight="1" x14ac:dyDescent="0.2">
      <c r="C171" s="89" t="s">
        <v>493</v>
      </c>
      <c r="D171" s="90"/>
      <c r="E171" s="90"/>
      <c r="F171" s="90"/>
      <c r="G171" s="90"/>
      <c r="H171" s="90"/>
      <c r="I171" s="90"/>
      <c r="J171" s="90"/>
      <c r="K171" s="90"/>
      <c r="L171" s="91"/>
      <c r="M171" s="98" t="s">
        <v>441</v>
      </c>
      <c r="N171" s="99"/>
      <c r="O171" s="100"/>
      <c r="P171" s="101" t="s">
        <v>51</v>
      </c>
      <c r="Q171" s="102"/>
      <c r="R171" s="102"/>
      <c r="S171" s="102"/>
      <c r="T171" s="102"/>
      <c r="U171" s="102"/>
      <c r="V171" s="102"/>
      <c r="W171" s="102"/>
      <c r="X171" s="103"/>
      <c r="Y171" s="89" t="s">
        <v>495</v>
      </c>
      <c r="Z171" s="90"/>
      <c r="AA171" s="90"/>
      <c r="AB171" s="90"/>
      <c r="AC171" s="90"/>
      <c r="AD171" s="90"/>
      <c r="AE171" s="90"/>
      <c r="AF171" s="90"/>
      <c r="AG171" s="90"/>
      <c r="AH171" s="90"/>
      <c r="AI171" s="90"/>
      <c r="AJ171" s="90"/>
      <c r="AK171" s="91"/>
    </row>
    <row r="172" spans="2:37" customFormat="1" ht="15" customHeight="1" x14ac:dyDescent="0.2">
      <c r="C172" s="92"/>
      <c r="D172" s="93"/>
      <c r="E172" s="93"/>
      <c r="F172" s="93"/>
      <c r="G172" s="93"/>
      <c r="H172" s="93"/>
      <c r="I172" s="93"/>
      <c r="J172" s="93"/>
      <c r="K172" s="93"/>
      <c r="L172" s="94"/>
      <c r="M172" s="98" t="s">
        <v>442</v>
      </c>
      <c r="N172" s="99"/>
      <c r="O172" s="100"/>
      <c r="P172" s="101" t="s">
        <v>51</v>
      </c>
      <c r="Q172" s="102"/>
      <c r="R172" s="102"/>
      <c r="S172" s="102"/>
      <c r="T172" s="102"/>
      <c r="U172" s="102"/>
      <c r="V172" s="102"/>
      <c r="W172" s="102"/>
      <c r="X172" s="103"/>
      <c r="Y172" s="92"/>
      <c r="Z172" s="93"/>
      <c r="AA172" s="93"/>
      <c r="AB172" s="93"/>
      <c r="AC172" s="93"/>
      <c r="AD172" s="93"/>
      <c r="AE172" s="93"/>
      <c r="AF172" s="93"/>
      <c r="AG172" s="93"/>
      <c r="AH172" s="93"/>
      <c r="AI172" s="93"/>
      <c r="AJ172" s="93"/>
      <c r="AK172" s="94"/>
    </row>
    <row r="173" spans="2:37" customFormat="1" ht="15" customHeight="1" x14ac:dyDescent="0.2">
      <c r="C173" s="92"/>
      <c r="D173" s="93"/>
      <c r="E173" s="93"/>
      <c r="F173" s="93"/>
      <c r="G173" s="93"/>
      <c r="H173" s="93"/>
      <c r="I173" s="93"/>
      <c r="J173" s="93"/>
      <c r="K173" s="93"/>
      <c r="L173" s="94"/>
      <c r="M173" s="98" t="s">
        <v>443</v>
      </c>
      <c r="N173" s="99"/>
      <c r="O173" s="100"/>
      <c r="P173" s="101" t="s">
        <v>51</v>
      </c>
      <c r="Q173" s="102"/>
      <c r="R173" s="102"/>
      <c r="S173" s="102"/>
      <c r="T173" s="102"/>
      <c r="U173" s="102"/>
      <c r="V173" s="102"/>
      <c r="W173" s="102"/>
      <c r="X173" s="103"/>
      <c r="Y173" s="92"/>
      <c r="Z173" s="93"/>
      <c r="AA173" s="93"/>
      <c r="AB173" s="93"/>
      <c r="AC173" s="93"/>
      <c r="AD173" s="93"/>
      <c r="AE173" s="93"/>
      <c r="AF173" s="93"/>
      <c r="AG173" s="93"/>
      <c r="AH173" s="93"/>
      <c r="AI173" s="93"/>
      <c r="AJ173" s="93"/>
      <c r="AK173" s="94"/>
    </row>
    <row r="174" spans="2:37" customFormat="1" ht="15" customHeight="1" x14ac:dyDescent="0.2">
      <c r="C174" s="95"/>
      <c r="D174" s="96"/>
      <c r="E174" s="96"/>
      <c r="F174" s="96"/>
      <c r="G174" s="96"/>
      <c r="H174" s="96"/>
      <c r="I174" s="96"/>
      <c r="J174" s="96"/>
      <c r="K174" s="96"/>
      <c r="L174" s="97"/>
      <c r="M174" s="98" t="s">
        <v>444</v>
      </c>
      <c r="N174" s="99"/>
      <c r="O174" s="100"/>
      <c r="P174" s="101" t="s">
        <v>51</v>
      </c>
      <c r="Q174" s="102"/>
      <c r="R174" s="102"/>
      <c r="S174" s="102"/>
      <c r="T174" s="102"/>
      <c r="U174" s="102"/>
      <c r="V174" s="102"/>
      <c r="W174" s="102"/>
      <c r="X174" s="103"/>
      <c r="Y174" s="95"/>
      <c r="Z174" s="96"/>
      <c r="AA174" s="96"/>
      <c r="AB174" s="96"/>
      <c r="AC174" s="96"/>
      <c r="AD174" s="96"/>
      <c r="AE174" s="96"/>
      <c r="AF174" s="96"/>
      <c r="AG174" s="96"/>
      <c r="AH174" s="96"/>
      <c r="AI174" s="96"/>
      <c r="AJ174" s="96"/>
      <c r="AK174" s="97"/>
    </row>
    <row r="175" spans="2:37" ht="15" customHeight="1" x14ac:dyDescent="0.2">
      <c r="C175" s="73" t="s">
        <v>44</v>
      </c>
      <c r="D175" s="74"/>
      <c r="E175" s="74"/>
      <c r="F175" s="74"/>
      <c r="G175" s="74"/>
      <c r="H175" s="74"/>
      <c r="I175" s="74"/>
      <c r="J175" s="74"/>
      <c r="K175" s="74"/>
      <c r="L175" s="74"/>
      <c r="M175" s="74"/>
      <c r="N175" s="74"/>
      <c r="O175" s="75"/>
      <c r="P175" s="73" t="s">
        <v>51</v>
      </c>
      <c r="Q175" s="74"/>
      <c r="R175" s="74"/>
      <c r="S175" s="74"/>
      <c r="T175" s="74"/>
      <c r="U175" s="74"/>
      <c r="V175" s="74"/>
      <c r="W175" s="74"/>
      <c r="X175" s="74"/>
      <c r="Y175" s="73"/>
      <c r="Z175" s="74"/>
      <c r="AA175" s="74"/>
      <c r="AB175" s="74"/>
      <c r="AC175" s="74"/>
      <c r="AD175" s="74"/>
      <c r="AE175" s="74"/>
      <c r="AF175" s="74"/>
      <c r="AG175" s="74"/>
      <c r="AH175" s="74"/>
      <c r="AI175" s="74"/>
      <c r="AJ175" s="74"/>
      <c r="AK175" s="75"/>
    </row>
    <row r="176" spans="2:37" ht="15" customHeight="1" x14ac:dyDescent="0.2">
      <c r="C176" s="76"/>
      <c r="D176" s="77"/>
      <c r="E176" s="77"/>
      <c r="F176" s="77"/>
      <c r="G176" s="77"/>
      <c r="H176" s="77"/>
      <c r="I176" s="77"/>
      <c r="J176" s="77"/>
      <c r="K176" s="77"/>
      <c r="L176" s="77"/>
      <c r="M176" s="77"/>
      <c r="N176" s="77"/>
      <c r="O176" s="78"/>
      <c r="P176" s="76" t="s">
        <v>147</v>
      </c>
      <c r="Q176" s="77"/>
      <c r="R176" s="77"/>
      <c r="S176" s="77"/>
      <c r="T176" s="77"/>
      <c r="U176" s="77"/>
      <c r="V176" s="77"/>
      <c r="W176" s="77"/>
      <c r="X176" s="77"/>
      <c r="Y176" s="76"/>
      <c r="Z176" s="77"/>
      <c r="AA176" s="77"/>
      <c r="AB176" s="77"/>
      <c r="AC176" s="77"/>
      <c r="AD176" s="77"/>
      <c r="AE176" s="77"/>
      <c r="AF176" s="77"/>
      <c r="AG176" s="77"/>
      <c r="AH176" s="77"/>
      <c r="AI176" s="77"/>
      <c r="AJ176" s="77"/>
      <c r="AK176" s="78"/>
    </row>
    <row r="177" spans="1:37" ht="15" customHeight="1" x14ac:dyDescent="0.2">
      <c r="C177" s="73" t="s">
        <v>479</v>
      </c>
      <c r="D177" s="74"/>
      <c r="E177" s="74"/>
      <c r="F177" s="74"/>
      <c r="G177" s="74"/>
      <c r="H177" s="74"/>
      <c r="I177" s="74"/>
      <c r="J177" s="74"/>
      <c r="K177" s="74"/>
      <c r="L177" s="74"/>
      <c r="M177" s="74"/>
      <c r="N177" s="74"/>
      <c r="O177" s="75"/>
      <c r="P177" s="73" t="s">
        <v>51</v>
      </c>
      <c r="Q177" s="74"/>
      <c r="R177" s="74"/>
      <c r="S177" s="74"/>
      <c r="T177" s="74"/>
      <c r="U177" s="74"/>
      <c r="V177" s="74"/>
      <c r="W177" s="74"/>
      <c r="X177" s="74"/>
      <c r="Y177" s="73"/>
      <c r="Z177" s="74"/>
      <c r="AA177" s="74"/>
      <c r="AB177" s="74"/>
      <c r="AC177" s="74"/>
      <c r="AD177" s="74"/>
      <c r="AE177" s="74"/>
      <c r="AF177" s="74"/>
      <c r="AG177" s="74"/>
      <c r="AH177" s="74"/>
      <c r="AI177" s="74"/>
      <c r="AJ177" s="74"/>
      <c r="AK177" s="75"/>
    </row>
    <row r="178" spans="1:37" ht="15" customHeight="1" x14ac:dyDescent="0.2">
      <c r="C178" s="76"/>
      <c r="D178" s="77"/>
      <c r="E178" s="77"/>
      <c r="F178" s="77"/>
      <c r="G178" s="77"/>
      <c r="H178" s="77"/>
      <c r="I178" s="77"/>
      <c r="J178" s="77"/>
      <c r="K178" s="77"/>
      <c r="L178" s="77"/>
      <c r="M178" s="77"/>
      <c r="N178" s="77"/>
      <c r="O178" s="78"/>
      <c r="P178" s="76" t="s">
        <v>147</v>
      </c>
      <c r="Q178" s="77"/>
      <c r="R178" s="77"/>
      <c r="S178" s="77"/>
      <c r="T178" s="77"/>
      <c r="U178" s="77"/>
      <c r="V178" s="77"/>
      <c r="W178" s="77"/>
      <c r="X178" s="77"/>
      <c r="Y178" s="76"/>
      <c r="Z178" s="77"/>
      <c r="AA178" s="77"/>
      <c r="AB178" s="77"/>
      <c r="AC178" s="77"/>
      <c r="AD178" s="77"/>
      <c r="AE178" s="77"/>
      <c r="AF178" s="77"/>
      <c r="AG178" s="77"/>
      <c r="AH178" s="77"/>
      <c r="AI178" s="77"/>
      <c r="AJ178" s="77"/>
      <c r="AK178" s="78"/>
    </row>
    <row r="179" spans="1:37" ht="15" customHeight="1" x14ac:dyDescent="0.2">
      <c r="C179" s="73" t="s">
        <v>317</v>
      </c>
      <c r="D179" s="74"/>
      <c r="E179" s="74"/>
      <c r="F179" s="74"/>
      <c r="G179" s="74"/>
      <c r="H179" s="74"/>
      <c r="I179" s="74"/>
      <c r="J179" s="74"/>
      <c r="K179" s="74"/>
      <c r="L179" s="74"/>
      <c r="M179" s="74"/>
      <c r="N179" s="74"/>
      <c r="O179" s="75"/>
      <c r="P179" s="73" t="s">
        <v>51</v>
      </c>
      <c r="Q179" s="74"/>
      <c r="R179" s="74"/>
      <c r="S179" s="74"/>
      <c r="T179" s="74"/>
      <c r="U179" s="74"/>
      <c r="V179" s="74"/>
      <c r="W179" s="74"/>
      <c r="X179" s="74"/>
      <c r="Y179" s="73" t="s">
        <v>149</v>
      </c>
      <c r="Z179" s="74"/>
      <c r="AA179" s="74"/>
      <c r="AB179" s="74"/>
      <c r="AC179" s="74"/>
      <c r="AD179" s="74"/>
      <c r="AE179" s="74"/>
      <c r="AF179" s="74"/>
      <c r="AG179" s="74"/>
      <c r="AH179" s="74"/>
      <c r="AI179" s="74"/>
      <c r="AJ179" s="74"/>
      <c r="AK179" s="75"/>
    </row>
    <row r="180" spans="1:37" ht="15" customHeight="1" x14ac:dyDescent="0.2">
      <c r="C180" s="115"/>
      <c r="D180" s="116"/>
      <c r="E180" s="116"/>
      <c r="F180" s="116"/>
      <c r="G180" s="116"/>
      <c r="H180" s="116"/>
      <c r="I180" s="116"/>
      <c r="J180" s="116"/>
      <c r="K180" s="116"/>
      <c r="L180" s="116"/>
      <c r="M180" s="116"/>
      <c r="N180" s="116"/>
      <c r="O180" s="117"/>
      <c r="P180" s="76" t="s">
        <v>147</v>
      </c>
      <c r="Q180" s="77"/>
      <c r="R180" s="77"/>
      <c r="S180" s="77"/>
      <c r="T180" s="77"/>
      <c r="U180" s="77"/>
      <c r="V180" s="77"/>
      <c r="W180" s="77"/>
      <c r="X180" s="77"/>
      <c r="Y180" s="76" t="s">
        <v>87</v>
      </c>
      <c r="Z180" s="77"/>
      <c r="AA180" s="77"/>
      <c r="AB180" s="77"/>
      <c r="AC180" s="77"/>
      <c r="AD180" s="77"/>
      <c r="AE180" s="77"/>
      <c r="AF180" s="77"/>
      <c r="AG180" s="77"/>
      <c r="AH180" s="77"/>
      <c r="AI180" s="77"/>
      <c r="AJ180" s="77"/>
      <c r="AK180" s="78"/>
    </row>
    <row r="181" spans="1:37" ht="15" customHeight="1" x14ac:dyDescent="0.2">
      <c r="C181" s="73" t="s">
        <v>335</v>
      </c>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5"/>
    </row>
    <row r="182" spans="1:37" ht="60" customHeight="1" x14ac:dyDescent="0.2">
      <c r="C182" s="4"/>
      <c r="D182" s="151" t="s">
        <v>318</v>
      </c>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2"/>
    </row>
    <row r="184" spans="1:37" x14ac:dyDescent="0.2">
      <c r="B184" s="1" t="s">
        <v>463</v>
      </c>
    </row>
    <row r="185" spans="1:37" x14ac:dyDescent="0.2">
      <c r="C185" s="1" t="s">
        <v>326</v>
      </c>
    </row>
    <row r="186" spans="1:37" x14ac:dyDescent="0.2">
      <c r="S186" s="41"/>
    </row>
    <row r="187" spans="1:37" x14ac:dyDescent="0.2">
      <c r="A187" s="1" t="s">
        <v>52</v>
      </c>
      <c r="B187" s="167" t="s">
        <v>445</v>
      </c>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row>
    <row r="188" spans="1:37" ht="45" customHeight="1" x14ac:dyDescent="0.2">
      <c r="B188" s="168" t="s">
        <v>233</v>
      </c>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row>
    <row r="189" spans="1:37" x14ac:dyDescent="0.2">
      <c r="B189" s="65" t="s">
        <v>464</v>
      </c>
    </row>
    <row r="190" spans="1:37" x14ac:dyDescent="0.2">
      <c r="B190" s="65"/>
      <c r="C190" s="217" t="s">
        <v>472</v>
      </c>
      <c r="D190" s="217"/>
      <c r="E190" s="217"/>
      <c r="F190" s="217"/>
      <c r="G190" s="217"/>
      <c r="H190" s="217"/>
      <c r="I190" s="217"/>
      <c r="J190" s="217"/>
      <c r="K190" s="217"/>
      <c r="L190" s="217"/>
      <c r="M190" s="217" t="s">
        <v>234</v>
      </c>
      <c r="N190" s="217"/>
      <c r="O190" s="217"/>
      <c r="P190" s="217"/>
      <c r="Q190" s="217"/>
      <c r="R190" s="217"/>
      <c r="S190" s="217"/>
      <c r="T190" s="217"/>
      <c r="U190" s="217"/>
      <c r="V190" s="217"/>
      <c r="W190" s="217"/>
      <c r="X190" s="217"/>
      <c r="Y190" s="217"/>
      <c r="Z190" s="87" t="s">
        <v>235</v>
      </c>
      <c r="AA190" s="87"/>
      <c r="AB190" s="87"/>
      <c r="AC190" s="87"/>
      <c r="AD190" s="87"/>
      <c r="AE190" s="87" t="s">
        <v>236</v>
      </c>
      <c r="AF190" s="87"/>
      <c r="AG190" s="87"/>
      <c r="AH190" s="87"/>
      <c r="AI190" s="87"/>
      <c r="AJ190" s="87" t="s">
        <v>237</v>
      </c>
      <c r="AK190" s="87"/>
    </row>
    <row r="191" spans="1:37" ht="13.2" customHeight="1" x14ac:dyDescent="0.2">
      <c r="B191" s="65"/>
      <c r="C191" s="188" t="s">
        <v>485</v>
      </c>
      <c r="D191" s="188"/>
      <c r="E191" s="188"/>
      <c r="F191" s="188"/>
      <c r="G191" s="188"/>
      <c r="H191" s="188"/>
      <c r="I191" s="188"/>
      <c r="J191" s="188"/>
      <c r="K191" s="188"/>
      <c r="L191" s="188"/>
      <c r="M191" s="186" t="s">
        <v>238</v>
      </c>
      <c r="N191" s="186"/>
      <c r="O191" s="186"/>
      <c r="P191" s="186"/>
      <c r="Q191" s="186"/>
      <c r="R191" s="186"/>
      <c r="S191" s="186"/>
      <c r="T191" s="186"/>
      <c r="U191" s="186"/>
      <c r="V191" s="186"/>
      <c r="W191" s="186"/>
      <c r="X191" s="186"/>
      <c r="Y191" s="186"/>
      <c r="Z191" s="217" t="s">
        <v>149</v>
      </c>
      <c r="AA191" s="217"/>
      <c r="AB191" s="217"/>
      <c r="AC191" s="217"/>
      <c r="AD191" s="217"/>
      <c r="AE191" s="187">
        <v>46113</v>
      </c>
      <c r="AF191" s="187"/>
      <c r="AG191" s="187"/>
      <c r="AH191" s="187"/>
      <c r="AI191" s="187"/>
      <c r="AJ191" s="87">
        <v>3</v>
      </c>
      <c r="AK191" s="87"/>
    </row>
    <row r="192" spans="1:37" ht="13.2" customHeight="1" x14ac:dyDescent="0.2">
      <c r="B192" s="65"/>
      <c r="C192" s="188" t="s">
        <v>490</v>
      </c>
      <c r="D192" s="188"/>
      <c r="E192" s="188"/>
      <c r="F192" s="188"/>
      <c r="G192" s="188"/>
      <c r="H192" s="188"/>
      <c r="I192" s="188"/>
      <c r="J192" s="188"/>
      <c r="K192" s="188"/>
      <c r="L192" s="188"/>
      <c r="M192" s="186" t="s">
        <v>242</v>
      </c>
      <c r="N192" s="186"/>
      <c r="O192" s="186"/>
      <c r="P192" s="186"/>
      <c r="Q192" s="186"/>
      <c r="R192" s="186"/>
      <c r="S192" s="186"/>
      <c r="T192" s="186"/>
      <c r="U192" s="186"/>
      <c r="V192" s="186"/>
      <c r="W192" s="186"/>
      <c r="X192" s="186"/>
      <c r="Y192" s="186"/>
      <c r="Z192" s="217"/>
      <c r="AA192" s="217"/>
      <c r="AB192" s="217"/>
      <c r="AC192" s="217"/>
      <c r="AD192" s="217"/>
      <c r="AE192" s="187"/>
      <c r="AF192" s="187"/>
      <c r="AG192" s="187"/>
      <c r="AH192" s="187"/>
      <c r="AI192" s="187"/>
      <c r="AJ192" s="87">
        <v>2</v>
      </c>
      <c r="AK192" s="87"/>
    </row>
    <row r="193" spans="2:37" ht="13.2" customHeight="1" x14ac:dyDescent="0.2">
      <c r="B193" s="65"/>
      <c r="C193" s="188" t="s">
        <v>491</v>
      </c>
      <c r="D193" s="188"/>
      <c r="E193" s="188"/>
      <c r="F193" s="188"/>
      <c r="G193" s="188"/>
      <c r="H193" s="188"/>
      <c r="I193" s="188"/>
      <c r="J193" s="188"/>
      <c r="K193" s="188"/>
      <c r="L193" s="188"/>
      <c r="M193" s="186" t="s">
        <v>243</v>
      </c>
      <c r="N193" s="186"/>
      <c r="O193" s="186"/>
      <c r="P193" s="186"/>
      <c r="Q193" s="186"/>
      <c r="R193" s="186"/>
      <c r="S193" s="186"/>
      <c r="T193" s="186"/>
      <c r="U193" s="186"/>
      <c r="V193" s="186"/>
      <c r="W193" s="186"/>
      <c r="X193" s="186"/>
      <c r="Y193" s="186"/>
      <c r="Z193" s="217"/>
      <c r="AA193" s="217"/>
      <c r="AB193" s="217"/>
      <c r="AC193" s="217"/>
      <c r="AD193" s="217"/>
      <c r="AE193" s="187"/>
      <c r="AF193" s="187"/>
      <c r="AG193" s="187"/>
      <c r="AH193" s="187"/>
      <c r="AI193" s="187"/>
      <c r="AJ193" s="87">
        <v>2</v>
      </c>
      <c r="AK193" s="87"/>
    </row>
    <row r="194" spans="2:37" ht="13.2" customHeight="1" x14ac:dyDescent="0.2">
      <c r="B194" s="65"/>
      <c r="C194" s="188" t="s">
        <v>492</v>
      </c>
      <c r="D194" s="188"/>
      <c r="E194" s="188"/>
      <c r="F194" s="188"/>
      <c r="G194" s="188"/>
      <c r="H194" s="188"/>
      <c r="I194" s="188"/>
      <c r="J194" s="188"/>
      <c r="K194" s="188"/>
      <c r="L194" s="188"/>
      <c r="M194" s="186" t="s">
        <v>244</v>
      </c>
      <c r="N194" s="186"/>
      <c r="O194" s="186"/>
      <c r="P194" s="186"/>
      <c r="Q194" s="186"/>
      <c r="R194" s="186"/>
      <c r="S194" s="186"/>
      <c r="T194" s="186"/>
      <c r="U194" s="186"/>
      <c r="V194" s="186"/>
      <c r="W194" s="186"/>
      <c r="X194" s="186"/>
      <c r="Y194" s="186"/>
      <c r="Z194" s="217"/>
      <c r="AA194" s="217"/>
      <c r="AB194" s="217"/>
      <c r="AC194" s="217"/>
      <c r="AD194" s="217"/>
      <c r="AE194" s="187"/>
      <c r="AF194" s="187"/>
      <c r="AG194" s="187"/>
      <c r="AH194" s="187"/>
      <c r="AI194" s="187"/>
      <c r="AJ194" s="87">
        <v>3</v>
      </c>
      <c r="AK194" s="87"/>
    </row>
    <row r="195" spans="2:37" ht="13.2" customHeight="1" x14ac:dyDescent="0.2">
      <c r="B195" s="65"/>
      <c r="C195" s="79" t="s">
        <v>486</v>
      </c>
      <c r="D195" s="80"/>
      <c r="E195" s="80"/>
      <c r="F195" s="80"/>
      <c r="G195" s="80"/>
      <c r="H195" s="80"/>
      <c r="I195" s="80"/>
      <c r="J195" s="80"/>
      <c r="K195" s="80"/>
      <c r="L195" s="81"/>
      <c r="M195" s="186" t="s">
        <v>238</v>
      </c>
      <c r="N195" s="186"/>
      <c r="O195" s="186"/>
      <c r="P195" s="186"/>
      <c r="Q195" s="186"/>
      <c r="R195" s="186"/>
      <c r="S195" s="186"/>
      <c r="T195" s="186"/>
      <c r="U195" s="186"/>
      <c r="V195" s="186"/>
      <c r="W195" s="186"/>
      <c r="X195" s="186"/>
      <c r="Y195" s="186"/>
      <c r="Z195" s="87" t="s">
        <v>87</v>
      </c>
      <c r="AA195" s="87"/>
      <c r="AB195" s="87"/>
      <c r="AC195" s="87"/>
      <c r="AD195" s="87"/>
      <c r="AE195" s="187">
        <v>46296</v>
      </c>
      <c r="AF195" s="187"/>
      <c r="AG195" s="187"/>
      <c r="AH195" s="187"/>
      <c r="AI195" s="187"/>
      <c r="AJ195" s="87">
        <v>2</v>
      </c>
      <c r="AK195" s="87"/>
    </row>
    <row r="196" spans="2:37" ht="13.2" customHeight="1" x14ac:dyDescent="0.2">
      <c r="B196" s="65"/>
      <c r="C196" s="79" t="s">
        <v>487</v>
      </c>
      <c r="D196" s="80"/>
      <c r="E196" s="80"/>
      <c r="F196" s="80"/>
      <c r="G196" s="80"/>
      <c r="H196" s="80"/>
      <c r="I196" s="80"/>
      <c r="J196" s="80"/>
      <c r="K196" s="80"/>
      <c r="L196" s="81"/>
      <c r="M196" s="186" t="s">
        <v>239</v>
      </c>
      <c r="N196" s="186"/>
      <c r="O196" s="186"/>
      <c r="P196" s="186"/>
      <c r="Q196" s="186"/>
      <c r="R196" s="186"/>
      <c r="S196" s="186"/>
      <c r="T196" s="186"/>
      <c r="U196" s="186"/>
      <c r="V196" s="186"/>
      <c r="W196" s="186"/>
      <c r="X196" s="186"/>
      <c r="Y196" s="186"/>
      <c r="Z196" s="87"/>
      <c r="AA196" s="87"/>
      <c r="AB196" s="87"/>
      <c r="AC196" s="87"/>
      <c r="AD196" s="87"/>
      <c r="AE196" s="187"/>
      <c r="AF196" s="187"/>
      <c r="AG196" s="187"/>
      <c r="AH196" s="187"/>
      <c r="AI196" s="187"/>
      <c r="AJ196" s="87">
        <v>3</v>
      </c>
      <c r="AK196" s="87"/>
    </row>
    <row r="197" spans="2:37" ht="13.2" customHeight="1" x14ac:dyDescent="0.2">
      <c r="B197" s="65"/>
      <c r="C197" s="188" t="s">
        <v>488</v>
      </c>
      <c r="D197" s="188"/>
      <c r="E197" s="188"/>
      <c r="F197" s="188"/>
      <c r="G197" s="188"/>
      <c r="H197" s="188"/>
      <c r="I197" s="188"/>
      <c r="J197" s="188"/>
      <c r="K197" s="188"/>
      <c r="L197" s="188"/>
      <c r="M197" s="186" t="s">
        <v>240</v>
      </c>
      <c r="N197" s="186"/>
      <c r="O197" s="186"/>
      <c r="P197" s="186"/>
      <c r="Q197" s="186"/>
      <c r="R197" s="186"/>
      <c r="S197" s="186"/>
      <c r="T197" s="186"/>
      <c r="U197" s="186"/>
      <c r="V197" s="186"/>
      <c r="W197" s="186"/>
      <c r="X197" s="186"/>
      <c r="Y197" s="186"/>
      <c r="Z197" s="87"/>
      <c r="AA197" s="87"/>
      <c r="AB197" s="87"/>
      <c r="AC197" s="87"/>
      <c r="AD197" s="87"/>
      <c r="AE197" s="187"/>
      <c r="AF197" s="187"/>
      <c r="AG197" s="187"/>
      <c r="AH197" s="187"/>
      <c r="AI197" s="187"/>
      <c r="AJ197" s="87">
        <v>3</v>
      </c>
      <c r="AK197" s="87"/>
    </row>
    <row r="198" spans="2:37" ht="13.2" customHeight="1" x14ac:dyDescent="0.2">
      <c r="B198" s="65"/>
      <c r="C198" s="188" t="s">
        <v>489</v>
      </c>
      <c r="D198" s="188"/>
      <c r="E198" s="188"/>
      <c r="F198" s="188"/>
      <c r="G198" s="188"/>
      <c r="H198" s="188"/>
      <c r="I198" s="188"/>
      <c r="J198" s="188"/>
      <c r="K198" s="188"/>
      <c r="L198" s="188"/>
      <c r="M198" s="186" t="s">
        <v>241</v>
      </c>
      <c r="N198" s="186"/>
      <c r="O198" s="186"/>
      <c r="P198" s="186"/>
      <c r="Q198" s="186"/>
      <c r="R198" s="186"/>
      <c r="S198" s="186"/>
      <c r="T198" s="186"/>
      <c r="U198" s="186"/>
      <c r="V198" s="186"/>
      <c r="W198" s="186"/>
      <c r="X198" s="186"/>
      <c r="Y198" s="186"/>
      <c r="Z198" s="87"/>
      <c r="AA198" s="87"/>
      <c r="AB198" s="87"/>
      <c r="AC198" s="87"/>
      <c r="AD198" s="87"/>
      <c r="AE198" s="187"/>
      <c r="AF198" s="187"/>
      <c r="AG198" s="187"/>
      <c r="AH198" s="187"/>
      <c r="AI198" s="187"/>
      <c r="AJ198" s="87">
        <v>2</v>
      </c>
      <c r="AK198" s="87"/>
    </row>
    <row r="199" spans="2:37" x14ac:dyDescent="0.2">
      <c r="B199" s="65"/>
      <c r="AB199" s="230">
        <v>8</v>
      </c>
      <c r="AC199" s="230"/>
      <c r="AD199" s="230"/>
      <c r="AE199" s="230"/>
      <c r="AF199" s="230"/>
      <c r="AG199" s="230"/>
      <c r="AH199" s="231">
        <f>SUM(AJ191:AK198)</f>
        <v>20</v>
      </c>
      <c r="AI199" s="102"/>
      <c r="AJ199" s="102"/>
      <c r="AK199" s="102"/>
    </row>
    <row r="200" spans="2:37" x14ac:dyDescent="0.2">
      <c r="B200" s="65"/>
      <c r="D200" s="1" t="s">
        <v>245</v>
      </c>
    </row>
    <row r="201" spans="2:37" x14ac:dyDescent="0.2">
      <c r="B201" s="65"/>
    </row>
    <row r="202" spans="2:37" x14ac:dyDescent="0.2">
      <c r="B202" s="65"/>
      <c r="D202" s="1" t="s">
        <v>246</v>
      </c>
    </row>
    <row r="203" spans="2:37" x14ac:dyDescent="0.2">
      <c r="B203" s="65"/>
      <c r="E203" s="116" t="s">
        <v>482</v>
      </c>
      <c r="F203" s="116"/>
      <c r="G203" s="116"/>
      <c r="H203" s="116"/>
      <c r="I203" s="116"/>
      <c r="J203" s="116"/>
      <c r="K203" s="116"/>
      <c r="L203" s="116"/>
      <c r="M203" s="116"/>
      <c r="O203" s="116" t="s">
        <v>481</v>
      </c>
      <c r="P203" s="116"/>
      <c r="Q203" s="116"/>
      <c r="R203" s="116"/>
      <c r="S203" s="116"/>
      <c r="T203" s="116"/>
      <c r="U203" s="116"/>
      <c r="V203" s="116"/>
      <c r="W203" s="116"/>
    </row>
    <row r="205" spans="2:37" x14ac:dyDescent="0.2">
      <c r="D205" s="1" t="s">
        <v>247</v>
      </c>
    </row>
    <row r="206" spans="2:37" ht="27" customHeight="1" x14ac:dyDescent="0.2">
      <c r="E206" s="106" t="s">
        <v>248</v>
      </c>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row>
    <row r="208" spans="2:37" x14ac:dyDescent="0.2">
      <c r="B208" s="1" t="s">
        <v>465</v>
      </c>
    </row>
    <row r="209" spans="2:39" ht="15" customHeight="1" x14ac:dyDescent="0.2">
      <c r="C209" s="164" t="s">
        <v>249</v>
      </c>
      <c r="D209" s="102"/>
      <c r="E209" s="102"/>
      <c r="F209" s="102"/>
      <c r="G209" s="102"/>
      <c r="H209" s="102"/>
      <c r="I209" s="102"/>
      <c r="J209" s="102"/>
      <c r="K209" s="102"/>
      <c r="L209" s="102"/>
      <c r="M209" s="102"/>
      <c r="N209" s="102"/>
      <c r="O209" s="103"/>
      <c r="P209" s="164" t="s">
        <v>49</v>
      </c>
      <c r="Q209" s="165"/>
      <c r="R209" s="165"/>
      <c r="S209" s="165"/>
      <c r="T209" s="165"/>
      <c r="U209" s="165"/>
      <c r="V209" s="165"/>
      <c r="W209" s="165"/>
      <c r="X209" s="165"/>
      <c r="Y209" s="165"/>
      <c r="Z209" s="165"/>
      <c r="AA209" s="165"/>
      <c r="AB209" s="165"/>
      <c r="AC209" s="165"/>
      <c r="AD209" s="165"/>
      <c r="AE209" s="165"/>
      <c r="AF209" s="165"/>
      <c r="AG209" s="165"/>
      <c r="AH209" s="165"/>
      <c r="AI209" s="165"/>
      <c r="AJ209" s="165"/>
      <c r="AK209" s="166"/>
    </row>
    <row r="210" spans="2:39" ht="15" customHeight="1" x14ac:dyDescent="0.2">
      <c r="C210" s="101" t="s">
        <v>250</v>
      </c>
      <c r="D210" s="102"/>
      <c r="E210" s="102"/>
      <c r="F210" s="102"/>
      <c r="G210" s="102"/>
      <c r="H210" s="102"/>
      <c r="I210" s="102"/>
      <c r="J210" s="102"/>
      <c r="K210" s="102"/>
      <c r="L210" s="102"/>
      <c r="M210" s="102"/>
      <c r="N210" s="102"/>
      <c r="O210" s="103"/>
      <c r="P210" s="164" t="s">
        <v>50</v>
      </c>
      <c r="Q210" s="165"/>
      <c r="R210" s="165"/>
      <c r="S210" s="165"/>
      <c r="T210" s="165"/>
      <c r="U210" s="165"/>
      <c r="V210" s="165"/>
      <c r="W210" s="165"/>
      <c r="X210" s="165"/>
      <c r="Y210" s="165"/>
      <c r="Z210" s="165"/>
      <c r="AA210" s="165"/>
      <c r="AB210" s="165"/>
      <c r="AC210" s="165"/>
      <c r="AD210" s="165"/>
      <c r="AE210" s="165"/>
      <c r="AF210" s="165"/>
      <c r="AG210" s="165"/>
      <c r="AH210" s="165"/>
      <c r="AI210" s="165"/>
      <c r="AJ210" s="165"/>
      <c r="AK210" s="166"/>
    </row>
    <row r="211" spans="2:39" ht="15" customHeight="1" x14ac:dyDescent="0.2">
      <c r="C211" s="101" t="s">
        <v>251</v>
      </c>
      <c r="D211" s="102"/>
      <c r="E211" s="102"/>
      <c r="F211" s="102"/>
      <c r="G211" s="102"/>
      <c r="H211" s="102"/>
      <c r="I211" s="102"/>
      <c r="J211" s="102"/>
      <c r="K211" s="102"/>
      <c r="L211" s="102"/>
      <c r="M211" s="102"/>
      <c r="N211" s="102"/>
      <c r="O211" s="103"/>
      <c r="P211" s="164" t="s">
        <v>483</v>
      </c>
      <c r="Q211" s="165"/>
      <c r="R211" s="165"/>
      <c r="S211" s="165"/>
      <c r="T211" s="165"/>
      <c r="U211" s="165"/>
      <c r="V211" s="165"/>
      <c r="W211" s="165"/>
      <c r="X211" s="165"/>
      <c r="Y211" s="165"/>
      <c r="Z211" s="165"/>
      <c r="AA211" s="165"/>
      <c r="AB211" s="165"/>
      <c r="AC211" s="165"/>
      <c r="AD211" s="165"/>
      <c r="AE211" s="165"/>
      <c r="AF211" s="165"/>
      <c r="AG211" s="165"/>
      <c r="AH211" s="165"/>
      <c r="AI211" s="165"/>
      <c r="AJ211" s="165"/>
      <c r="AK211" s="166"/>
    </row>
    <row r="213" spans="2:39" x14ac:dyDescent="0.2">
      <c r="B213" s="1" t="s">
        <v>466</v>
      </c>
    </row>
    <row r="214" spans="2:39" x14ac:dyDescent="0.2">
      <c r="C214" s="217" t="s">
        <v>0</v>
      </c>
      <c r="D214" s="217"/>
      <c r="E214" s="217"/>
      <c r="F214" s="217"/>
      <c r="G214" s="217"/>
      <c r="H214" s="217"/>
      <c r="I214" s="217"/>
      <c r="J214" s="217"/>
      <c r="K214" s="217"/>
      <c r="L214" s="217"/>
      <c r="M214" s="217"/>
      <c r="N214" s="217"/>
      <c r="O214" s="217"/>
      <c r="P214" s="217"/>
      <c r="Q214" s="217"/>
      <c r="R214" s="217"/>
      <c r="S214" s="217"/>
      <c r="T214" s="217"/>
      <c r="U214" s="217"/>
      <c r="V214" s="217"/>
      <c r="W214" s="217"/>
      <c r="X214" s="217"/>
      <c r="Y214" s="217"/>
      <c r="Z214" s="217"/>
      <c r="AA214" s="217"/>
      <c r="AB214" s="217"/>
      <c r="AC214" s="217"/>
      <c r="AD214" s="217"/>
      <c r="AE214" s="217"/>
      <c r="AF214" s="217"/>
      <c r="AG214" s="217"/>
      <c r="AH214" s="217"/>
      <c r="AI214" s="217"/>
      <c r="AJ214" s="217"/>
      <c r="AK214" s="217"/>
    </row>
    <row r="215" spans="2:39" ht="13.5" customHeight="1" x14ac:dyDescent="0.2">
      <c r="C215" s="217" t="s">
        <v>252</v>
      </c>
      <c r="D215" s="217"/>
      <c r="E215" s="217"/>
      <c r="F215" s="217"/>
      <c r="G215" s="217"/>
      <c r="H215" s="217"/>
      <c r="I215" s="217"/>
      <c r="J215" s="217"/>
      <c r="K215" s="217"/>
      <c r="L215" s="217"/>
      <c r="M215" s="217"/>
      <c r="N215" s="217"/>
      <c r="O215" s="217"/>
      <c r="P215" s="217" t="s">
        <v>253</v>
      </c>
      <c r="Q215" s="217"/>
      <c r="R215" s="217"/>
      <c r="S215" s="217"/>
      <c r="T215" s="217"/>
      <c r="U215" s="217"/>
      <c r="V215" s="217"/>
      <c r="W215" s="217"/>
      <c r="X215" s="217" t="s">
        <v>254</v>
      </c>
      <c r="Y215" s="217"/>
      <c r="Z215" s="217"/>
      <c r="AA215" s="217"/>
      <c r="AB215" s="217"/>
      <c r="AC215" s="217"/>
      <c r="AD215" s="217"/>
      <c r="AE215" s="217"/>
      <c r="AF215" s="217"/>
      <c r="AG215" s="217"/>
      <c r="AH215" s="217"/>
      <c r="AI215" s="217"/>
      <c r="AJ215" s="217"/>
      <c r="AK215" s="217"/>
    </row>
    <row r="216" spans="2:39" ht="13.5" customHeight="1" x14ac:dyDescent="0.2">
      <c r="C216" s="232" t="s">
        <v>255</v>
      </c>
      <c r="D216" s="233"/>
      <c r="E216" s="233"/>
      <c r="F216" s="233"/>
      <c r="G216" s="233"/>
      <c r="H216" s="233"/>
      <c r="I216" s="233"/>
      <c r="J216" s="233"/>
      <c r="K216" s="233"/>
      <c r="L216" s="233"/>
      <c r="M216" s="233"/>
      <c r="N216" s="233"/>
      <c r="O216" s="234"/>
      <c r="P216" s="235">
        <f>30000*SUM(6*12,6*10)</f>
        <v>3960000</v>
      </c>
      <c r="Q216" s="236"/>
      <c r="R216" s="236"/>
      <c r="S216" s="236"/>
      <c r="T216" s="236"/>
      <c r="U216" s="236"/>
      <c r="V216" s="236"/>
      <c r="W216" s="237"/>
      <c r="X216" s="238" t="s">
        <v>412</v>
      </c>
      <c r="Y216" s="233"/>
      <c r="Z216" s="233"/>
      <c r="AA216" s="233"/>
      <c r="AB216" s="233"/>
      <c r="AC216" s="233"/>
      <c r="AD216" s="233"/>
      <c r="AE216" s="233"/>
      <c r="AF216" s="233"/>
      <c r="AG216" s="233"/>
      <c r="AH216" s="233"/>
      <c r="AI216" s="233"/>
      <c r="AJ216" s="233"/>
      <c r="AK216" s="234"/>
    </row>
    <row r="217" spans="2:39" ht="13.5" customHeight="1" x14ac:dyDescent="0.2">
      <c r="C217" s="239"/>
      <c r="D217" s="240"/>
      <c r="E217" s="240"/>
      <c r="F217" s="240"/>
      <c r="G217" s="240"/>
      <c r="H217" s="240"/>
      <c r="I217" s="240"/>
      <c r="J217" s="240"/>
      <c r="K217" s="240"/>
      <c r="L217" s="240"/>
      <c r="M217" s="240"/>
      <c r="N217" s="240"/>
      <c r="O217" s="241"/>
      <c r="P217" s="242"/>
      <c r="Q217" s="243"/>
      <c r="R217" s="243"/>
      <c r="S217" s="243"/>
      <c r="T217" s="243"/>
      <c r="U217" s="243"/>
      <c r="V217" s="243"/>
      <c r="W217" s="244"/>
      <c r="X217" s="245" t="s">
        <v>411</v>
      </c>
      <c r="Y217" s="240"/>
      <c r="Z217" s="240"/>
      <c r="AA217" s="240"/>
      <c r="AB217" s="240"/>
      <c r="AC217" s="240"/>
      <c r="AD217" s="240"/>
      <c r="AE217" s="240"/>
      <c r="AF217" s="240"/>
      <c r="AG217" s="240"/>
      <c r="AH217" s="240"/>
      <c r="AI217" s="240"/>
      <c r="AJ217" s="240"/>
      <c r="AK217" s="241"/>
    </row>
    <row r="218" spans="2:39" x14ac:dyDescent="0.2">
      <c r="C218" s="217" t="s">
        <v>256</v>
      </c>
      <c r="D218" s="217"/>
      <c r="E218" s="217"/>
      <c r="F218" s="217"/>
      <c r="G218" s="217"/>
      <c r="H218" s="217"/>
      <c r="I218" s="217"/>
      <c r="J218" s="217"/>
      <c r="K218" s="217"/>
      <c r="L218" s="217"/>
      <c r="M218" s="217"/>
      <c r="N218" s="217"/>
      <c r="O218" s="217"/>
      <c r="P218" s="246">
        <f>SUM(P216)</f>
        <v>3960000</v>
      </c>
      <c r="Q218" s="246"/>
      <c r="R218" s="246"/>
      <c r="S218" s="246"/>
      <c r="T218" s="246"/>
      <c r="U218" s="246"/>
      <c r="V218" s="246"/>
      <c r="W218" s="246"/>
      <c r="X218" s="217"/>
      <c r="Y218" s="217"/>
      <c r="Z218" s="217"/>
      <c r="AA218" s="217"/>
      <c r="AB218" s="217"/>
      <c r="AC218" s="217"/>
      <c r="AD218" s="217"/>
      <c r="AE218" s="217"/>
      <c r="AF218" s="217"/>
      <c r="AG218" s="217"/>
      <c r="AH218" s="217"/>
      <c r="AI218" s="217"/>
      <c r="AJ218" s="217"/>
      <c r="AK218" s="217"/>
      <c r="AM218" s="66"/>
    </row>
    <row r="220" spans="2:39" ht="14.25" customHeight="1" x14ac:dyDescent="0.2">
      <c r="C220" s="217" t="s">
        <v>6</v>
      </c>
      <c r="D220" s="217"/>
      <c r="E220" s="217"/>
      <c r="F220" s="217"/>
      <c r="G220" s="217"/>
      <c r="H220" s="217"/>
      <c r="I220" s="217"/>
      <c r="J220" s="217"/>
      <c r="K220" s="217"/>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row>
    <row r="221" spans="2:39" x14ac:dyDescent="0.2">
      <c r="C221" s="217" t="s">
        <v>252</v>
      </c>
      <c r="D221" s="217"/>
      <c r="E221" s="217"/>
      <c r="F221" s="217"/>
      <c r="G221" s="217"/>
      <c r="H221" s="217"/>
      <c r="I221" s="217"/>
      <c r="J221" s="217"/>
      <c r="K221" s="217"/>
      <c r="L221" s="217"/>
      <c r="M221" s="217"/>
      <c r="N221" s="217"/>
      <c r="O221" s="217"/>
      <c r="P221" s="217" t="s">
        <v>253</v>
      </c>
      <c r="Q221" s="217"/>
      <c r="R221" s="217"/>
      <c r="S221" s="217"/>
      <c r="T221" s="217"/>
      <c r="U221" s="217"/>
      <c r="V221" s="217"/>
      <c r="W221" s="217"/>
      <c r="X221" s="217" t="s">
        <v>254</v>
      </c>
      <c r="Y221" s="217"/>
      <c r="Z221" s="217"/>
      <c r="AA221" s="217"/>
      <c r="AB221" s="217"/>
      <c r="AC221" s="217"/>
      <c r="AD221" s="217"/>
      <c r="AE221" s="217"/>
      <c r="AF221" s="217"/>
      <c r="AG221" s="217"/>
      <c r="AH221" s="217"/>
      <c r="AI221" s="217"/>
      <c r="AJ221" s="217"/>
      <c r="AK221" s="217"/>
    </row>
    <row r="222" spans="2:39" x14ac:dyDescent="0.2">
      <c r="C222" s="247" t="s">
        <v>257</v>
      </c>
      <c r="D222" s="247"/>
      <c r="E222" s="247"/>
      <c r="F222" s="247"/>
      <c r="G222" s="247"/>
      <c r="H222" s="247"/>
      <c r="I222" s="247"/>
      <c r="J222" s="247"/>
      <c r="K222" s="247"/>
      <c r="L222" s="247"/>
      <c r="M222" s="247"/>
      <c r="N222" s="247"/>
      <c r="O222" s="247"/>
      <c r="P222" s="248">
        <f>5000*SUM(12*10,6*10)</f>
        <v>900000</v>
      </c>
      <c r="Q222" s="248"/>
      <c r="R222" s="248"/>
      <c r="S222" s="248"/>
      <c r="T222" s="248"/>
      <c r="U222" s="248"/>
      <c r="V222" s="248"/>
      <c r="W222" s="248"/>
      <c r="X222" s="249" t="s">
        <v>409</v>
      </c>
      <c r="Y222" s="247"/>
      <c r="Z222" s="247"/>
      <c r="AA222" s="247"/>
      <c r="AB222" s="247"/>
      <c r="AC222" s="247"/>
      <c r="AD222" s="247"/>
      <c r="AE222" s="247"/>
      <c r="AF222" s="247"/>
      <c r="AG222" s="247"/>
      <c r="AH222" s="247"/>
      <c r="AI222" s="247"/>
      <c r="AJ222" s="247"/>
      <c r="AK222" s="247"/>
    </row>
    <row r="223" spans="2:39" x14ac:dyDescent="0.2">
      <c r="C223" s="250"/>
      <c r="D223" s="250"/>
      <c r="E223" s="250"/>
      <c r="F223" s="250"/>
      <c r="G223" s="250"/>
      <c r="H223" s="250"/>
      <c r="I223" s="250"/>
      <c r="J223" s="250"/>
      <c r="K223" s="250"/>
      <c r="L223" s="250"/>
      <c r="M223" s="250"/>
      <c r="N223" s="250"/>
      <c r="O223" s="250"/>
      <c r="P223" s="251"/>
      <c r="Q223" s="251"/>
      <c r="R223" s="251"/>
      <c r="S223" s="251"/>
      <c r="T223" s="251"/>
      <c r="U223" s="251"/>
      <c r="V223" s="251"/>
      <c r="W223" s="251"/>
      <c r="X223" s="252" t="s">
        <v>410</v>
      </c>
      <c r="Y223" s="250"/>
      <c r="Z223" s="250"/>
      <c r="AA223" s="250"/>
      <c r="AB223" s="250"/>
      <c r="AC223" s="250"/>
      <c r="AD223" s="250"/>
      <c r="AE223" s="250"/>
      <c r="AF223" s="250"/>
      <c r="AG223" s="250"/>
      <c r="AH223" s="250"/>
      <c r="AI223" s="250"/>
      <c r="AJ223" s="250"/>
      <c r="AK223" s="250"/>
    </row>
    <row r="224" spans="2:39" x14ac:dyDescent="0.2">
      <c r="C224" s="250" t="s">
        <v>258</v>
      </c>
      <c r="D224" s="250"/>
      <c r="E224" s="250"/>
      <c r="F224" s="250"/>
      <c r="G224" s="250"/>
      <c r="H224" s="250"/>
      <c r="I224" s="250"/>
      <c r="J224" s="250"/>
      <c r="K224" s="250"/>
      <c r="L224" s="250"/>
      <c r="M224" s="250"/>
      <c r="N224" s="250"/>
      <c r="O224" s="250"/>
      <c r="P224" s="251">
        <f>10000*20</f>
        <v>200000</v>
      </c>
      <c r="Q224" s="251"/>
      <c r="R224" s="251"/>
      <c r="S224" s="251"/>
      <c r="T224" s="251"/>
      <c r="U224" s="251"/>
      <c r="V224" s="251"/>
      <c r="W224" s="251"/>
      <c r="X224" s="250" t="s">
        <v>259</v>
      </c>
      <c r="Y224" s="250"/>
      <c r="Z224" s="250"/>
      <c r="AA224" s="250"/>
      <c r="AB224" s="250"/>
      <c r="AC224" s="250"/>
      <c r="AD224" s="250"/>
      <c r="AE224" s="250"/>
      <c r="AF224" s="250"/>
      <c r="AG224" s="250"/>
      <c r="AH224" s="250"/>
      <c r="AI224" s="250"/>
      <c r="AJ224" s="250"/>
      <c r="AK224" s="250"/>
    </row>
    <row r="225" spans="1:39" x14ac:dyDescent="0.2">
      <c r="C225" s="250"/>
      <c r="D225" s="250"/>
      <c r="E225" s="250"/>
      <c r="F225" s="250"/>
      <c r="G225" s="250"/>
      <c r="H225" s="250"/>
      <c r="I225" s="250"/>
      <c r="J225" s="250"/>
      <c r="K225" s="250"/>
      <c r="L225" s="250"/>
      <c r="M225" s="250"/>
      <c r="N225" s="250"/>
      <c r="O225" s="250"/>
      <c r="P225" s="251"/>
      <c r="Q225" s="251"/>
      <c r="R225" s="251"/>
      <c r="S225" s="251"/>
      <c r="T225" s="251"/>
      <c r="U225" s="251"/>
      <c r="V225" s="251"/>
      <c r="W225" s="251"/>
      <c r="X225" s="253" t="s">
        <v>260</v>
      </c>
      <c r="Y225" s="116"/>
      <c r="Z225" s="116"/>
      <c r="AA225" s="116"/>
      <c r="AB225" s="116"/>
      <c r="AC225" s="116"/>
      <c r="AD225" s="116"/>
      <c r="AE225" s="116"/>
      <c r="AF225" s="116"/>
      <c r="AG225" s="116"/>
      <c r="AH225" s="116"/>
      <c r="AI225" s="116"/>
      <c r="AJ225" s="116"/>
      <c r="AK225" s="117"/>
    </row>
    <row r="226" spans="1:39" x14ac:dyDescent="0.2">
      <c r="C226" s="250" t="s">
        <v>261</v>
      </c>
      <c r="D226" s="250"/>
      <c r="E226" s="250"/>
      <c r="F226" s="250"/>
      <c r="G226" s="250"/>
      <c r="H226" s="250"/>
      <c r="I226" s="250"/>
      <c r="J226" s="250"/>
      <c r="K226" s="250"/>
      <c r="L226" s="250"/>
      <c r="M226" s="250"/>
      <c r="N226" s="250"/>
      <c r="O226" s="250"/>
      <c r="P226" s="251">
        <f>10000*20</f>
        <v>200000</v>
      </c>
      <c r="Q226" s="251"/>
      <c r="R226" s="251"/>
      <c r="S226" s="251"/>
      <c r="T226" s="251"/>
      <c r="U226" s="251"/>
      <c r="V226" s="251"/>
      <c r="W226" s="251"/>
      <c r="X226" s="250" t="s">
        <v>262</v>
      </c>
      <c r="Y226" s="250"/>
      <c r="Z226" s="250"/>
      <c r="AA226" s="250"/>
      <c r="AB226" s="250"/>
      <c r="AC226" s="250"/>
      <c r="AD226" s="250"/>
      <c r="AE226" s="250"/>
      <c r="AF226" s="250"/>
      <c r="AG226" s="250"/>
      <c r="AH226" s="250"/>
      <c r="AI226" s="250"/>
      <c r="AJ226" s="250"/>
      <c r="AK226" s="250"/>
    </row>
    <row r="227" spans="1:39" ht="13.5" customHeight="1" x14ac:dyDescent="0.2">
      <c r="C227" s="115"/>
      <c r="D227" s="116"/>
      <c r="E227" s="116"/>
      <c r="F227" s="116"/>
      <c r="G227" s="116"/>
      <c r="H227" s="116"/>
      <c r="I227" s="116"/>
      <c r="J227" s="116"/>
      <c r="K227" s="116"/>
      <c r="L227" s="116"/>
      <c r="M227" s="116"/>
      <c r="N227" s="116"/>
      <c r="O227" s="117"/>
      <c r="P227" s="115"/>
      <c r="Q227" s="116"/>
      <c r="R227" s="116"/>
      <c r="S227" s="116"/>
      <c r="T227" s="116"/>
      <c r="U227" s="116"/>
      <c r="V227" s="116"/>
      <c r="W227" s="117"/>
      <c r="X227" s="115" t="s">
        <v>260</v>
      </c>
      <c r="Y227" s="116"/>
      <c r="Z227" s="116"/>
      <c r="AA227" s="116"/>
      <c r="AB227" s="116"/>
      <c r="AC227" s="116"/>
      <c r="AD227" s="116"/>
      <c r="AE227" s="116"/>
      <c r="AF227" s="116"/>
      <c r="AG227" s="116"/>
      <c r="AH227" s="116"/>
      <c r="AI227" s="116"/>
      <c r="AJ227" s="116"/>
      <c r="AK227" s="117"/>
    </row>
    <row r="228" spans="1:39" x14ac:dyDescent="0.2">
      <c r="C228" s="250" t="s">
        <v>263</v>
      </c>
      <c r="D228" s="250"/>
      <c r="E228" s="250"/>
      <c r="F228" s="250"/>
      <c r="G228" s="250"/>
      <c r="H228" s="250"/>
      <c r="I228" s="250"/>
      <c r="J228" s="250"/>
      <c r="K228" s="250"/>
      <c r="L228" s="250"/>
      <c r="M228" s="250"/>
      <c r="N228" s="250"/>
      <c r="O228" s="250"/>
      <c r="P228" s="251">
        <v>100000</v>
      </c>
      <c r="Q228" s="251"/>
      <c r="R228" s="251"/>
      <c r="S228" s="251"/>
      <c r="T228" s="251"/>
      <c r="U228" s="251"/>
      <c r="V228" s="251"/>
      <c r="W228" s="251"/>
      <c r="X228" s="250" t="s">
        <v>264</v>
      </c>
      <c r="Y228" s="250"/>
      <c r="Z228" s="250"/>
      <c r="AA228" s="250"/>
      <c r="AB228" s="250"/>
      <c r="AC228" s="250"/>
      <c r="AD228" s="250"/>
      <c r="AE228" s="250"/>
      <c r="AF228" s="250"/>
      <c r="AG228" s="250"/>
      <c r="AH228" s="250"/>
      <c r="AI228" s="250"/>
      <c r="AJ228" s="250"/>
      <c r="AK228" s="250"/>
    </row>
    <row r="229" spans="1:39" x14ac:dyDescent="0.2">
      <c r="C229" s="250"/>
      <c r="D229" s="250"/>
      <c r="E229" s="250"/>
      <c r="F229" s="250"/>
      <c r="G229" s="250"/>
      <c r="H229" s="250"/>
      <c r="I229" s="250"/>
      <c r="J229" s="250"/>
      <c r="K229" s="250"/>
      <c r="L229" s="250"/>
      <c r="M229" s="250"/>
      <c r="N229" s="250"/>
      <c r="O229" s="250"/>
      <c r="P229" s="251"/>
      <c r="Q229" s="251"/>
      <c r="R229" s="251"/>
      <c r="S229" s="251"/>
      <c r="T229" s="251"/>
      <c r="U229" s="251"/>
      <c r="V229" s="251"/>
      <c r="W229" s="251"/>
      <c r="X229" s="250" t="s">
        <v>265</v>
      </c>
      <c r="Y229" s="250"/>
      <c r="Z229" s="250"/>
      <c r="AA229" s="250"/>
      <c r="AB229" s="250"/>
      <c r="AC229" s="250"/>
      <c r="AD229" s="250"/>
      <c r="AE229" s="250"/>
      <c r="AF229" s="250"/>
      <c r="AG229" s="250"/>
      <c r="AH229" s="250"/>
      <c r="AI229" s="250"/>
      <c r="AJ229" s="250"/>
      <c r="AK229" s="250"/>
    </row>
    <row r="230" spans="1:39" x14ac:dyDescent="0.2">
      <c r="C230" s="250" t="s">
        <v>266</v>
      </c>
      <c r="D230" s="250"/>
      <c r="E230" s="250"/>
      <c r="F230" s="250"/>
      <c r="G230" s="250"/>
      <c r="H230" s="250"/>
      <c r="I230" s="250"/>
      <c r="J230" s="250"/>
      <c r="K230" s="250"/>
      <c r="L230" s="250"/>
      <c r="M230" s="250"/>
      <c r="N230" s="250"/>
      <c r="O230" s="250"/>
      <c r="P230" s="251">
        <v>100000</v>
      </c>
      <c r="Q230" s="251"/>
      <c r="R230" s="251"/>
      <c r="S230" s="251"/>
      <c r="T230" s="251"/>
      <c r="U230" s="251"/>
      <c r="V230" s="251"/>
      <c r="W230" s="251"/>
      <c r="X230" s="250" t="s">
        <v>267</v>
      </c>
      <c r="Y230" s="250"/>
      <c r="Z230" s="250"/>
      <c r="AA230" s="250"/>
      <c r="AB230" s="250"/>
      <c r="AC230" s="250"/>
      <c r="AD230" s="250"/>
      <c r="AE230" s="250"/>
      <c r="AF230" s="250"/>
      <c r="AG230" s="250"/>
      <c r="AH230" s="250"/>
      <c r="AI230" s="250"/>
      <c r="AJ230" s="250"/>
      <c r="AK230" s="250"/>
    </row>
    <row r="231" spans="1:39" x14ac:dyDescent="0.2">
      <c r="C231" s="250" t="s">
        <v>268</v>
      </c>
      <c r="D231" s="250"/>
      <c r="E231" s="250"/>
      <c r="F231" s="250"/>
      <c r="G231" s="250"/>
      <c r="H231" s="250"/>
      <c r="I231" s="250"/>
      <c r="J231" s="250"/>
      <c r="K231" s="250"/>
      <c r="L231" s="250"/>
      <c r="M231" s="250"/>
      <c r="N231" s="250"/>
      <c r="O231" s="250"/>
      <c r="P231" s="251">
        <v>600000</v>
      </c>
      <c r="Q231" s="251"/>
      <c r="R231" s="251"/>
      <c r="S231" s="251"/>
      <c r="T231" s="251"/>
      <c r="U231" s="251"/>
      <c r="V231" s="251"/>
      <c r="W231" s="251"/>
      <c r="X231" s="254" t="s">
        <v>269</v>
      </c>
      <c r="Y231" s="255"/>
      <c r="Z231" s="255"/>
      <c r="AA231" s="255"/>
      <c r="AB231" s="255"/>
      <c r="AC231" s="255"/>
      <c r="AD231" s="255"/>
      <c r="AE231" s="255"/>
      <c r="AF231" s="255"/>
      <c r="AG231" s="255"/>
      <c r="AH231" s="255"/>
      <c r="AI231" s="255"/>
      <c r="AJ231" s="255"/>
      <c r="AK231" s="256"/>
    </row>
    <row r="232" spans="1:39" x14ac:dyDescent="0.2">
      <c r="C232" s="254"/>
      <c r="D232" s="255"/>
      <c r="E232" s="255"/>
      <c r="F232" s="255"/>
      <c r="G232" s="255"/>
      <c r="H232" s="255"/>
      <c r="I232" s="255"/>
      <c r="J232" s="255"/>
      <c r="K232" s="255"/>
      <c r="L232" s="255"/>
      <c r="M232" s="255"/>
      <c r="N232" s="255"/>
      <c r="O232" s="256"/>
      <c r="P232" s="257"/>
      <c r="Q232" s="258"/>
      <c r="R232" s="258"/>
      <c r="S232" s="258"/>
      <c r="T232" s="258"/>
      <c r="U232" s="258"/>
      <c r="V232" s="258"/>
      <c r="W232" s="259"/>
      <c r="X232" s="254"/>
      <c r="Y232" s="255"/>
      <c r="Z232" s="255"/>
      <c r="AA232" s="255"/>
      <c r="AB232" s="255"/>
      <c r="AC232" s="255"/>
      <c r="AD232" s="255"/>
      <c r="AE232" s="255"/>
      <c r="AF232" s="255"/>
      <c r="AG232" s="255"/>
      <c r="AH232" s="255"/>
      <c r="AI232" s="255"/>
      <c r="AJ232" s="255"/>
      <c r="AK232" s="256"/>
    </row>
    <row r="233" spans="1:39" ht="13.5" customHeight="1" x14ac:dyDescent="0.2">
      <c r="C233" s="263" t="s">
        <v>219</v>
      </c>
      <c r="D233" s="263"/>
      <c r="E233" s="263"/>
      <c r="F233" s="263"/>
      <c r="G233" s="263"/>
      <c r="H233" s="263"/>
      <c r="I233" s="263"/>
      <c r="J233" s="263"/>
      <c r="K233" s="263"/>
      <c r="L233" s="263"/>
      <c r="M233" s="263"/>
      <c r="N233" s="263"/>
      <c r="O233" s="263"/>
      <c r="P233" s="264">
        <f>費用配賦!X25</f>
        <v>380480</v>
      </c>
      <c r="Q233" s="264"/>
      <c r="R233" s="264"/>
      <c r="S233" s="264"/>
      <c r="T233" s="264"/>
      <c r="U233" s="264"/>
      <c r="V233" s="264"/>
      <c r="W233" s="264"/>
      <c r="X233" s="263" t="s">
        <v>471</v>
      </c>
      <c r="Y233" s="263"/>
      <c r="Z233" s="263"/>
      <c r="AA233" s="263"/>
      <c r="AB233" s="263"/>
      <c r="AC233" s="263"/>
      <c r="AD233" s="263"/>
      <c r="AE233" s="263"/>
      <c r="AF233" s="263"/>
      <c r="AG233" s="263"/>
      <c r="AH233" s="263"/>
      <c r="AI233" s="263"/>
      <c r="AJ233" s="263"/>
      <c r="AK233" s="263"/>
    </row>
    <row r="234" spans="1:39" x14ac:dyDescent="0.2">
      <c r="C234" s="217" t="s">
        <v>256</v>
      </c>
      <c r="D234" s="217"/>
      <c r="E234" s="217"/>
      <c r="F234" s="217"/>
      <c r="G234" s="217"/>
      <c r="H234" s="217"/>
      <c r="I234" s="217"/>
      <c r="J234" s="217"/>
      <c r="K234" s="217"/>
      <c r="L234" s="217"/>
      <c r="M234" s="217"/>
      <c r="N234" s="217"/>
      <c r="O234" s="217"/>
      <c r="P234" s="260">
        <f>SUM(P222:W233)</f>
        <v>2480480</v>
      </c>
      <c r="Q234" s="260"/>
      <c r="R234" s="260"/>
      <c r="S234" s="260"/>
      <c r="T234" s="260"/>
      <c r="U234" s="260"/>
      <c r="V234" s="260"/>
      <c r="W234" s="260"/>
      <c r="X234" s="186"/>
      <c r="Y234" s="186"/>
      <c r="Z234" s="186"/>
      <c r="AA234" s="186"/>
      <c r="AB234" s="186"/>
      <c r="AC234" s="186"/>
      <c r="AD234" s="186"/>
      <c r="AE234" s="186"/>
      <c r="AF234" s="186"/>
      <c r="AG234" s="186"/>
      <c r="AH234" s="186"/>
      <c r="AI234" s="186"/>
      <c r="AJ234" s="186"/>
      <c r="AK234" s="186"/>
      <c r="AM234" s="66"/>
    </row>
    <row r="236" spans="1:39" x14ac:dyDescent="0.2">
      <c r="A236" s="1" t="s">
        <v>52</v>
      </c>
      <c r="B236" s="167" t="s">
        <v>449</v>
      </c>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row>
    <row r="237" spans="1:39" ht="31.5" customHeight="1" x14ac:dyDescent="0.2">
      <c r="B237" s="168" t="s">
        <v>270</v>
      </c>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row>
    <row r="238" spans="1:39" x14ac:dyDescent="0.2">
      <c r="B238" s="1" t="s">
        <v>467</v>
      </c>
    </row>
    <row r="239" spans="1:39" x14ac:dyDescent="0.2">
      <c r="C239" s="261" t="s">
        <v>472</v>
      </c>
      <c r="D239" s="261"/>
      <c r="E239" s="261"/>
      <c r="F239" s="261"/>
      <c r="G239" s="261"/>
      <c r="H239" s="261"/>
      <c r="I239" s="261"/>
      <c r="J239" s="261" t="s">
        <v>234</v>
      </c>
      <c r="K239" s="261"/>
      <c r="L239" s="261"/>
      <c r="M239" s="261"/>
      <c r="N239" s="261"/>
      <c r="O239" s="261"/>
      <c r="P239" s="261"/>
      <c r="Q239" s="261"/>
      <c r="R239" s="261"/>
      <c r="S239" s="262" t="s">
        <v>235</v>
      </c>
      <c r="T239" s="262"/>
      <c r="U239" s="262"/>
      <c r="V239" s="262"/>
      <c r="W239" s="262"/>
      <c r="X239" s="262"/>
      <c r="Y239" s="262" t="s">
        <v>271</v>
      </c>
      <c r="Z239" s="262"/>
      <c r="AA239" s="262"/>
      <c r="AB239" s="262"/>
      <c r="AC239" s="262"/>
      <c r="AD239" s="262"/>
      <c r="AE239" s="262" t="s">
        <v>272</v>
      </c>
      <c r="AF239" s="262"/>
      <c r="AG239" s="262"/>
      <c r="AH239" s="262"/>
      <c r="AI239" s="262"/>
      <c r="AJ239" s="262" t="s">
        <v>273</v>
      </c>
      <c r="AK239" s="262"/>
    </row>
    <row r="240" spans="1:39" x14ac:dyDescent="0.2">
      <c r="C240" s="265"/>
      <c r="D240" s="265"/>
      <c r="E240" s="265"/>
      <c r="F240" s="265"/>
      <c r="G240" s="265"/>
      <c r="H240" s="265"/>
      <c r="I240" s="265"/>
      <c r="J240" s="265"/>
      <c r="K240" s="265"/>
      <c r="L240" s="265"/>
      <c r="M240" s="265"/>
      <c r="N240" s="265"/>
      <c r="O240" s="265"/>
      <c r="P240" s="265"/>
      <c r="Q240" s="265"/>
      <c r="R240" s="265"/>
      <c r="S240" s="266"/>
      <c r="T240" s="266"/>
      <c r="U240" s="266"/>
      <c r="V240" s="266"/>
      <c r="W240" s="266"/>
      <c r="X240" s="266"/>
      <c r="Y240" s="266" t="s">
        <v>274</v>
      </c>
      <c r="Z240" s="266"/>
      <c r="AA240" s="266"/>
      <c r="AB240" s="266"/>
      <c r="AC240" s="266"/>
      <c r="AD240" s="266"/>
      <c r="AE240" s="266" t="s">
        <v>275</v>
      </c>
      <c r="AF240" s="266"/>
      <c r="AG240" s="266"/>
      <c r="AH240" s="266"/>
      <c r="AI240" s="266"/>
      <c r="AJ240" s="266"/>
      <c r="AK240" s="266"/>
    </row>
    <row r="241" spans="2:37" ht="13.2" customHeight="1" x14ac:dyDescent="0.2">
      <c r="C241" s="79" t="s">
        <v>486</v>
      </c>
      <c r="D241" s="80"/>
      <c r="E241" s="80"/>
      <c r="F241" s="80"/>
      <c r="G241" s="80"/>
      <c r="H241" s="80"/>
      <c r="I241" s="80"/>
      <c r="J241" s="82" t="s">
        <v>238</v>
      </c>
      <c r="K241" s="83"/>
      <c r="L241" s="83"/>
      <c r="M241" s="83"/>
      <c r="N241" s="83"/>
      <c r="O241" s="83"/>
      <c r="P241" s="83"/>
      <c r="Q241" s="83"/>
      <c r="R241" s="84"/>
      <c r="S241" s="262" t="s">
        <v>87</v>
      </c>
      <c r="T241" s="262"/>
      <c r="U241" s="262"/>
      <c r="V241" s="262"/>
      <c r="W241" s="262"/>
      <c r="X241" s="262"/>
      <c r="Y241" s="267">
        <v>46204</v>
      </c>
      <c r="Z241" s="267"/>
      <c r="AA241" s="267"/>
      <c r="AB241" s="267"/>
      <c r="AC241" s="267"/>
      <c r="AD241" s="267"/>
      <c r="AE241" s="267">
        <v>46296</v>
      </c>
      <c r="AF241" s="267"/>
      <c r="AG241" s="267"/>
      <c r="AH241" s="267"/>
      <c r="AI241" s="267"/>
      <c r="AJ241" s="87">
        <v>2</v>
      </c>
      <c r="AK241" s="87"/>
    </row>
    <row r="242" spans="2:37" ht="13.2" customHeight="1" x14ac:dyDescent="0.2">
      <c r="C242" s="79" t="s">
        <v>487</v>
      </c>
      <c r="D242" s="80"/>
      <c r="E242" s="80"/>
      <c r="F242" s="80"/>
      <c r="G242" s="80"/>
      <c r="H242" s="80"/>
      <c r="I242" s="80"/>
      <c r="J242" s="82" t="s">
        <v>239</v>
      </c>
      <c r="K242" s="83"/>
      <c r="L242" s="83"/>
      <c r="M242" s="83"/>
      <c r="N242" s="83"/>
      <c r="O242" s="83"/>
      <c r="P242" s="83"/>
      <c r="Q242" s="83"/>
      <c r="R242" s="84"/>
      <c r="S242" s="268"/>
      <c r="T242" s="268"/>
      <c r="U242" s="268"/>
      <c r="V242" s="268"/>
      <c r="W242" s="268"/>
      <c r="X242" s="268"/>
      <c r="Y242" s="268"/>
      <c r="Z242" s="268"/>
      <c r="AA242" s="268"/>
      <c r="AB242" s="268"/>
      <c r="AC242" s="268"/>
      <c r="AD242" s="268"/>
      <c r="AE242" s="268"/>
      <c r="AF242" s="268"/>
      <c r="AG242" s="268"/>
      <c r="AH242" s="268"/>
      <c r="AI242" s="268"/>
      <c r="AJ242" s="87">
        <v>3</v>
      </c>
      <c r="AK242" s="87"/>
    </row>
    <row r="243" spans="2:37" ht="13.2" customHeight="1" x14ac:dyDescent="0.2">
      <c r="C243" s="79" t="s">
        <v>488</v>
      </c>
      <c r="D243" s="80"/>
      <c r="E243" s="80"/>
      <c r="F243" s="80"/>
      <c r="G243" s="80"/>
      <c r="H243" s="80"/>
      <c r="I243" s="81"/>
      <c r="J243" s="82" t="s">
        <v>240</v>
      </c>
      <c r="K243" s="83"/>
      <c r="L243" s="83"/>
      <c r="M243" s="83"/>
      <c r="N243" s="83"/>
      <c r="O243" s="83"/>
      <c r="P243" s="83"/>
      <c r="Q243" s="83"/>
      <c r="R243" s="84"/>
      <c r="S243" s="268"/>
      <c r="T243" s="268"/>
      <c r="U243" s="268"/>
      <c r="V243" s="268"/>
      <c r="W243" s="268"/>
      <c r="X243" s="268"/>
      <c r="Y243" s="269"/>
      <c r="Z243" s="269"/>
      <c r="AA243" s="269"/>
      <c r="AB243" s="269"/>
      <c r="AC243" s="269"/>
      <c r="AD243" s="269"/>
      <c r="AE243" s="269"/>
      <c r="AF243" s="269"/>
      <c r="AG243" s="269"/>
      <c r="AH243" s="269"/>
      <c r="AI243" s="269"/>
      <c r="AJ243" s="87">
        <v>3</v>
      </c>
      <c r="AK243" s="87"/>
    </row>
    <row r="244" spans="2:37" ht="13.2" customHeight="1" x14ac:dyDescent="0.2">
      <c r="C244" s="79" t="s">
        <v>489</v>
      </c>
      <c r="D244" s="80"/>
      <c r="E244" s="80"/>
      <c r="F244" s="80"/>
      <c r="G244" s="80"/>
      <c r="H244" s="80"/>
      <c r="I244" s="81"/>
      <c r="J244" s="82" t="s">
        <v>241</v>
      </c>
      <c r="K244" s="83"/>
      <c r="L244" s="83"/>
      <c r="M244" s="83"/>
      <c r="N244" s="83"/>
      <c r="O244" s="83"/>
      <c r="P244" s="83"/>
      <c r="Q244" s="83"/>
      <c r="R244" s="84"/>
      <c r="S244" s="266"/>
      <c r="T244" s="266"/>
      <c r="U244" s="266"/>
      <c r="V244" s="266"/>
      <c r="W244" s="266"/>
      <c r="X244" s="266"/>
      <c r="Y244" s="270"/>
      <c r="Z244" s="270"/>
      <c r="AA244" s="270"/>
      <c r="AB244" s="270"/>
      <c r="AC244" s="270"/>
      <c r="AD244" s="270"/>
      <c r="AE244" s="270"/>
      <c r="AF244" s="270"/>
      <c r="AG244" s="270"/>
      <c r="AH244" s="270"/>
      <c r="AI244" s="270"/>
      <c r="AJ244" s="87">
        <v>2</v>
      </c>
      <c r="AK244" s="87"/>
    </row>
    <row r="245" spans="2:37" ht="13.5" customHeight="1" x14ac:dyDescent="0.2">
      <c r="C245" s="79" t="s">
        <v>485</v>
      </c>
      <c r="D245" s="80"/>
      <c r="E245" s="80"/>
      <c r="F245" s="80"/>
      <c r="G245" s="80"/>
      <c r="H245" s="80"/>
      <c r="I245" s="81"/>
      <c r="J245" s="82" t="s">
        <v>238</v>
      </c>
      <c r="K245" s="83"/>
      <c r="L245" s="83"/>
      <c r="M245" s="83"/>
      <c r="N245" s="83"/>
      <c r="O245" s="83"/>
      <c r="P245" s="83"/>
      <c r="Q245" s="83"/>
      <c r="R245" s="84"/>
      <c r="S245" s="261" t="s">
        <v>149</v>
      </c>
      <c r="T245" s="261"/>
      <c r="U245" s="261"/>
      <c r="V245" s="261"/>
      <c r="W245" s="261"/>
      <c r="X245" s="261"/>
      <c r="Y245" s="267">
        <v>46388</v>
      </c>
      <c r="Z245" s="267"/>
      <c r="AA245" s="267"/>
      <c r="AB245" s="267"/>
      <c r="AC245" s="267"/>
      <c r="AD245" s="267"/>
      <c r="AE245" s="267">
        <v>46478</v>
      </c>
      <c r="AF245" s="267"/>
      <c r="AG245" s="267"/>
      <c r="AH245" s="267"/>
      <c r="AI245" s="267"/>
      <c r="AJ245" s="87">
        <v>2</v>
      </c>
      <c r="AK245" s="87"/>
    </row>
    <row r="246" spans="2:37" ht="13.5" customHeight="1" x14ac:dyDescent="0.2">
      <c r="C246" s="79" t="s">
        <v>490</v>
      </c>
      <c r="D246" s="80"/>
      <c r="E246" s="80"/>
      <c r="F246" s="80"/>
      <c r="G246" s="80"/>
      <c r="H246" s="80"/>
      <c r="I246" s="81"/>
      <c r="J246" s="82" t="s">
        <v>242</v>
      </c>
      <c r="K246" s="83"/>
      <c r="L246" s="83"/>
      <c r="M246" s="83"/>
      <c r="N246" s="83"/>
      <c r="O246" s="83"/>
      <c r="P246" s="83"/>
      <c r="Q246" s="83"/>
      <c r="R246" s="84"/>
      <c r="S246" s="85"/>
      <c r="T246" s="85"/>
      <c r="U246" s="85"/>
      <c r="V246" s="85"/>
      <c r="W246" s="85"/>
      <c r="X246" s="85"/>
      <c r="Y246" s="86"/>
      <c r="Z246" s="86"/>
      <c r="AA246" s="86"/>
      <c r="AB246" s="86"/>
      <c r="AC246" s="86"/>
      <c r="AD246" s="86"/>
      <c r="AE246" s="86"/>
      <c r="AF246" s="86"/>
      <c r="AG246" s="86"/>
      <c r="AH246" s="86"/>
      <c r="AI246" s="86"/>
      <c r="AJ246" s="87">
        <v>2</v>
      </c>
      <c r="AK246" s="87"/>
    </row>
    <row r="247" spans="2:37" ht="13.2" customHeight="1" x14ac:dyDescent="0.2">
      <c r="C247" s="79" t="s">
        <v>491</v>
      </c>
      <c r="D247" s="80"/>
      <c r="E247" s="80"/>
      <c r="F247" s="80"/>
      <c r="G247" s="80"/>
      <c r="H247" s="80"/>
      <c r="I247" s="81"/>
      <c r="J247" s="82" t="s">
        <v>243</v>
      </c>
      <c r="K247" s="83"/>
      <c r="L247" s="83"/>
      <c r="M247" s="83"/>
      <c r="N247" s="83"/>
      <c r="O247" s="83"/>
      <c r="P247" s="83"/>
      <c r="Q247" s="83"/>
      <c r="R247" s="84"/>
      <c r="S247" s="85"/>
      <c r="T247" s="85"/>
      <c r="U247" s="85"/>
      <c r="V247" s="85"/>
      <c r="W247" s="85"/>
      <c r="X247" s="85"/>
      <c r="Y247" s="268"/>
      <c r="Z247" s="268"/>
      <c r="AA247" s="268"/>
      <c r="AB247" s="268"/>
      <c r="AC247" s="268"/>
      <c r="AD247" s="268"/>
      <c r="AE247" s="268"/>
      <c r="AF247" s="268"/>
      <c r="AG247" s="268"/>
      <c r="AH247" s="268"/>
      <c r="AI247" s="268"/>
      <c r="AJ247" s="87">
        <v>3</v>
      </c>
      <c r="AK247" s="87"/>
    </row>
    <row r="248" spans="2:37" ht="13.2" customHeight="1" x14ac:dyDescent="0.2">
      <c r="C248" s="79" t="s">
        <v>492</v>
      </c>
      <c r="D248" s="80"/>
      <c r="E248" s="80"/>
      <c r="F248" s="80"/>
      <c r="G248" s="80"/>
      <c r="H248" s="80"/>
      <c r="I248" s="81"/>
      <c r="J248" s="82" t="s">
        <v>244</v>
      </c>
      <c r="K248" s="83"/>
      <c r="L248" s="83"/>
      <c r="M248" s="83"/>
      <c r="N248" s="83"/>
      <c r="O248" s="83"/>
      <c r="P248" s="83"/>
      <c r="Q248" s="83"/>
      <c r="R248" s="84"/>
      <c r="S248" s="265"/>
      <c r="T248" s="265"/>
      <c r="U248" s="265"/>
      <c r="V248" s="265"/>
      <c r="W248" s="265"/>
      <c r="X248" s="265"/>
      <c r="Y248" s="270"/>
      <c r="Z248" s="270"/>
      <c r="AA248" s="270"/>
      <c r="AB248" s="270"/>
      <c r="AC248" s="270"/>
      <c r="AD248" s="270"/>
      <c r="AE248" s="270"/>
      <c r="AF248" s="270"/>
      <c r="AG248" s="270"/>
      <c r="AH248" s="270"/>
      <c r="AI248" s="270"/>
      <c r="AJ248" s="87">
        <v>3</v>
      </c>
      <c r="AK248" s="87"/>
    </row>
    <row r="250" spans="2:37" x14ac:dyDescent="0.2">
      <c r="B250" s="1" t="s">
        <v>465</v>
      </c>
    </row>
    <row r="251" spans="2:37" x14ac:dyDescent="0.2">
      <c r="C251" s="164" t="s">
        <v>276</v>
      </c>
      <c r="D251" s="102"/>
      <c r="E251" s="102"/>
      <c r="F251" s="102"/>
      <c r="G251" s="102"/>
      <c r="H251" s="102"/>
      <c r="I251" s="102"/>
      <c r="J251" s="102"/>
      <c r="K251" s="102"/>
      <c r="L251" s="102"/>
      <c r="M251" s="102"/>
      <c r="N251" s="102"/>
      <c r="O251" s="103"/>
      <c r="P251" s="164" t="s">
        <v>277</v>
      </c>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6"/>
    </row>
    <row r="253" spans="2:37" x14ac:dyDescent="0.2">
      <c r="B253" s="1" t="s">
        <v>468</v>
      </c>
    </row>
    <row r="254" spans="2:37" x14ac:dyDescent="0.2">
      <c r="C254" s="217" t="s">
        <v>6</v>
      </c>
      <c r="D254" s="217"/>
      <c r="E254" s="217"/>
      <c r="F254" s="217"/>
      <c r="G254" s="217"/>
      <c r="H254" s="217"/>
      <c r="I254" s="217"/>
      <c r="J254" s="217"/>
      <c r="K254" s="217"/>
      <c r="L254" s="217"/>
      <c r="M254" s="217"/>
      <c r="N254" s="217"/>
      <c r="O254" s="217"/>
      <c r="P254" s="217"/>
      <c r="Q254" s="217"/>
      <c r="R254" s="217"/>
      <c r="S254" s="217"/>
      <c r="T254" s="217"/>
      <c r="U254" s="217"/>
      <c r="V254" s="217"/>
      <c r="W254" s="217"/>
      <c r="X254" s="217"/>
      <c r="Y254" s="217"/>
      <c r="Z254" s="217"/>
      <c r="AA254" s="217"/>
      <c r="AB254" s="217"/>
      <c r="AC254" s="217"/>
      <c r="AD254" s="217"/>
      <c r="AE254" s="217"/>
      <c r="AF254" s="217"/>
      <c r="AG254" s="217"/>
      <c r="AH254" s="217"/>
      <c r="AI254" s="217"/>
      <c r="AJ254" s="217"/>
      <c r="AK254" s="217"/>
    </row>
    <row r="255" spans="2:37" x14ac:dyDescent="0.2">
      <c r="C255" s="217" t="s">
        <v>252</v>
      </c>
      <c r="D255" s="217"/>
      <c r="E255" s="217"/>
      <c r="F255" s="217"/>
      <c r="G255" s="217"/>
      <c r="H255" s="217"/>
      <c r="I255" s="217"/>
      <c r="J255" s="217"/>
      <c r="K255" s="217"/>
      <c r="L255" s="217"/>
      <c r="M255" s="217"/>
      <c r="N255" s="217"/>
      <c r="O255" s="217"/>
      <c r="P255" s="217" t="s">
        <v>253</v>
      </c>
      <c r="Q255" s="217"/>
      <c r="R255" s="217"/>
      <c r="S255" s="217"/>
      <c r="T255" s="217"/>
      <c r="U255" s="217"/>
      <c r="V255" s="217"/>
      <c r="W255" s="217"/>
      <c r="X255" s="217" t="s">
        <v>254</v>
      </c>
      <c r="Y255" s="217"/>
      <c r="Z255" s="217"/>
      <c r="AA255" s="217"/>
      <c r="AB255" s="217"/>
      <c r="AC255" s="217"/>
      <c r="AD255" s="217"/>
      <c r="AE255" s="217"/>
      <c r="AF255" s="217"/>
      <c r="AG255" s="217"/>
      <c r="AH255" s="217"/>
      <c r="AI255" s="217"/>
      <c r="AJ255" s="217"/>
      <c r="AK255" s="217"/>
    </row>
    <row r="256" spans="2:37" x14ac:dyDescent="0.2">
      <c r="C256" s="232" t="s">
        <v>278</v>
      </c>
      <c r="D256" s="233"/>
      <c r="E256" s="233"/>
      <c r="F256" s="233"/>
      <c r="G256" s="233"/>
      <c r="H256" s="233"/>
      <c r="I256" s="233"/>
      <c r="J256" s="233"/>
      <c r="K256" s="233"/>
      <c r="L256" s="233"/>
      <c r="M256" s="233"/>
      <c r="N256" s="233"/>
      <c r="O256" s="234"/>
      <c r="P256" s="271">
        <f>100000*2*2</f>
        <v>400000</v>
      </c>
      <c r="Q256" s="272"/>
      <c r="R256" s="272"/>
      <c r="S256" s="272"/>
      <c r="T256" s="272"/>
      <c r="U256" s="272"/>
      <c r="V256" s="272"/>
      <c r="W256" s="237"/>
      <c r="X256" s="273" t="s">
        <v>279</v>
      </c>
      <c r="Y256" s="274"/>
      <c r="Z256" s="274"/>
      <c r="AA256" s="274"/>
      <c r="AB256" s="274"/>
      <c r="AC256" s="274"/>
      <c r="AD256" s="274"/>
      <c r="AE256" s="274"/>
      <c r="AF256" s="274"/>
      <c r="AG256" s="274"/>
      <c r="AH256" s="274"/>
      <c r="AI256" s="274"/>
      <c r="AJ256" s="274"/>
      <c r="AK256" s="234"/>
    </row>
    <row r="257" spans="2:37" x14ac:dyDescent="0.2">
      <c r="C257" s="254"/>
      <c r="D257" s="255"/>
      <c r="E257" s="255"/>
      <c r="F257" s="255"/>
      <c r="G257" s="255"/>
      <c r="H257" s="255"/>
      <c r="I257" s="255"/>
      <c r="J257" s="255"/>
      <c r="K257" s="255"/>
      <c r="L257" s="255"/>
      <c r="M257" s="255"/>
      <c r="N257" s="255"/>
      <c r="O257" s="256"/>
      <c r="P257" s="275"/>
      <c r="Q257" s="276"/>
      <c r="R257" s="276"/>
      <c r="S257" s="276"/>
      <c r="T257" s="276"/>
      <c r="U257" s="276"/>
      <c r="V257" s="276"/>
      <c r="W257" s="277"/>
      <c r="X257" s="278" t="s">
        <v>422</v>
      </c>
      <c r="Y257" s="279"/>
      <c r="Z257" s="279"/>
      <c r="AA257" s="279"/>
      <c r="AB257" s="279"/>
      <c r="AC257" s="279"/>
      <c r="AD257" s="279"/>
      <c r="AE257" s="279"/>
      <c r="AF257" s="279"/>
      <c r="AG257" s="279"/>
      <c r="AH257" s="279"/>
      <c r="AI257" s="279"/>
      <c r="AJ257" s="279"/>
      <c r="AK257" s="256"/>
    </row>
    <row r="258" spans="2:37" x14ac:dyDescent="0.2">
      <c r="C258" s="254" t="s">
        <v>280</v>
      </c>
      <c r="D258" s="255"/>
      <c r="E258" s="255"/>
      <c r="F258" s="255"/>
      <c r="G258" s="255"/>
      <c r="H258" s="255"/>
      <c r="I258" s="255"/>
      <c r="J258" s="255"/>
      <c r="K258" s="255"/>
      <c r="L258" s="255"/>
      <c r="M258" s="255"/>
      <c r="N258" s="255"/>
      <c r="O258" s="256"/>
      <c r="P258" s="275">
        <f>1000*2*10</f>
        <v>20000</v>
      </c>
      <c r="Q258" s="276"/>
      <c r="R258" s="276"/>
      <c r="S258" s="276"/>
      <c r="T258" s="276"/>
      <c r="U258" s="276"/>
      <c r="V258" s="276"/>
      <c r="W258" s="277"/>
      <c r="X258" s="278" t="s">
        <v>281</v>
      </c>
      <c r="Y258" s="279"/>
      <c r="Z258" s="279"/>
      <c r="AA258" s="279"/>
      <c r="AB258" s="279"/>
      <c r="AC258" s="279"/>
      <c r="AD258" s="279"/>
      <c r="AE258" s="279"/>
      <c r="AF258" s="279"/>
      <c r="AG258" s="279"/>
      <c r="AH258" s="279"/>
      <c r="AI258" s="279"/>
      <c r="AJ258" s="279"/>
      <c r="AK258" s="256"/>
    </row>
    <row r="259" spans="2:37" x14ac:dyDescent="0.2">
      <c r="C259" s="254"/>
      <c r="D259" s="255"/>
      <c r="E259" s="255"/>
      <c r="F259" s="255"/>
      <c r="G259" s="255"/>
      <c r="H259" s="255"/>
      <c r="I259" s="255"/>
      <c r="J259" s="255"/>
      <c r="K259" s="255"/>
      <c r="L259" s="255"/>
      <c r="M259" s="255"/>
      <c r="N259" s="255"/>
      <c r="O259" s="256"/>
      <c r="P259" s="275"/>
      <c r="Q259" s="276"/>
      <c r="R259" s="276"/>
      <c r="S259" s="276"/>
      <c r="T259" s="276"/>
      <c r="U259" s="276"/>
      <c r="V259" s="276"/>
      <c r="W259" s="277"/>
      <c r="X259" s="278" t="s">
        <v>282</v>
      </c>
      <c r="Y259" s="279"/>
      <c r="Z259" s="279"/>
      <c r="AA259" s="279"/>
      <c r="AB259" s="279"/>
      <c r="AC259" s="279"/>
      <c r="AD259" s="279"/>
      <c r="AE259" s="279"/>
      <c r="AF259" s="279"/>
      <c r="AG259" s="279"/>
      <c r="AH259" s="279"/>
      <c r="AI259" s="279"/>
      <c r="AJ259" s="279"/>
      <c r="AK259" s="256"/>
    </row>
    <row r="260" spans="2:37" x14ac:dyDescent="0.2">
      <c r="C260" s="254" t="s">
        <v>283</v>
      </c>
      <c r="D260" s="255"/>
      <c r="E260" s="255"/>
      <c r="F260" s="255"/>
      <c r="G260" s="255"/>
      <c r="H260" s="255"/>
      <c r="I260" s="255"/>
      <c r="J260" s="255"/>
      <c r="K260" s="255"/>
      <c r="L260" s="255"/>
      <c r="M260" s="255"/>
      <c r="N260" s="255"/>
      <c r="O260" s="256"/>
      <c r="P260" s="275">
        <v>100000</v>
      </c>
      <c r="Q260" s="276"/>
      <c r="R260" s="276"/>
      <c r="S260" s="276"/>
      <c r="T260" s="276"/>
      <c r="U260" s="276"/>
      <c r="V260" s="276"/>
      <c r="W260" s="277"/>
      <c r="X260" s="278" t="s">
        <v>284</v>
      </c>
      <c r="Y260" s="279"/>
      <c r="Z260" s="279"/>
      <c r="AA260" s="279"/>
      <c r="AB260" s="279"/>
      <c r="AC260" s="279"/>
      <c r="AD260" s="279"/>
      <c r="AE260" s="279"/>
      <c r="AF260" s="279"/>
      <c r="AG260" s="279"/>
      <c r="AH260" s="279"/>
      <c r="AI260" s="279"/>
      <c r="AJ260" s="279"/>
      <c r="AK260" s="256"/>
    </row>
    <row r="261" spans="2:37" x14ac:dyDescent="0.2">
      <c r="C261" s="254"/>
      <c r="D261" s="255"/>
      <c r="E261" s="255"/>
      <c r="F261" s="255"/>
      <c r="G261" s="255"/>
      <c r="H261" s="255"/>
      <c r="I261" s="255"/>
      <c r="J261" s="255"/>
      <c r="K261" s="255"/>
      <c r="L261" s="255"/>
      <c r="M261" s="255"/>
      <c r="N261" s="255"/>
      <c r="O261" s="256"/>
      <c r="P261" s="275"/>
      <c r="Q261" s="276"/>
      <c r="R261" s="276"/>
      <c r="S261" s="276"/>
      <c r="T261" s="276"/>
      <c r="U261" s="276"/>
      <c r="V261" s="276"/>
      <c r="W261" s="277"/>
      <c r="X261" s="278" t="s">
        <v>285</v>
      </c>
      <c r="Y261" s="279"/>
      <c r="Z261" s="279"/>
      <c r="AA261" s="279"/>
      <c r="AB261" s="279"/>
      <c r="AC261" s="279"/>
      <c r="AD261" s="279"/>
      <c r="AE261" s="279"/>
      <c r="AF261" s="279"/>
      <c r="AG261" s="279"/>
      <c r="AH261" s="279"/>
      <c r="AI261" s="279"/>
      <c r="AJ261" s="279"/>
      <c r="AK261" s="256"/>
    </row>
    <row r="262" spans="2:37" x14ac:dyDescent="0.2">
      <c r="C262" s="254" t="s">
        <v>263</v>
      </c>
      <c r="D262" s="255"/>
      <c r="E262" s="255"/>
      <c r="F262" s="255"/>
      <c r="G262" s="255"/>
      <c r="H262" s="255"/>
      <c r="I262" s="255"/>
      <c r="J262" s="255"/>
      <c r="K262" s="255"/>
      <c r="L262" s="255"/>
      <c r="M262" s="255"/>
      <c r="N262" s="255"/>
      <c r="O262" s="256"/>
      <c r="P262" s="275">
        <v>100000</v>
      </c>
      <c r="Q262" s="276"/>
      <c r="R262" s="276"/>
      <c r="S262" s="276"/>
      <c r="T262" s="276"/>
      <c r="U262" s="276"/>
      <c r="V262" s="276"/>
      <c r="W262" s="277"/>
      <c r="X262" s="278" t="s">
        <v>286</v>
      </c>
      <c r="Y262" s="279"/>
      <c r="Z262" s="279"/>
      <c r="AA262" s="279"/>
      <c r="AB262" s="279"/>
      <c r="AC262" s="279"/>
      <c r="AD262" s="279"/>
      <c r="AE262" s="279"/>
      <c r="AF262" s="279"/>
      <c r="AG262" s="279"/>
      <c r="AH262" s="279"/>
      <c r="AI262" s="279"/>
      <c r="AJ262" s="279"/>
      <c r="AK262" s="256"/>
    </row>
    <row r="263" spans="2:37" ht="13.5" customHeight="1" x14ac:dyDescent="0.2">
      <c r="C263" s="263" t="s">
        <v>219</v>
      </c>
      <c r="D263" s="263"/>
      <c r="E263" s="263"/>
      <c r="F263" s="263"/>
      <c r="G263" s="263"/>
      <c r="H263" s="263"/>
      <c r="I263" s="263"/>
      <c r="J263" s="263"/>
      <c r="K263" s="263"/>
      <c r="L263" s="263"/>
      <c r="M263" s="263"/>
      <c r="N263" s="263"/>
      <c r="O263" s="263"/>
      <c r="P263" s="264">
        <f>費用配賦!Z25</f>
        <v>190240</v>
      </c>
      <c r="Q263" s="264"/>
      <c r="R263" s="264"/>
      <c r="S263" s="264"/>
      <c r="T263" s="264"/>
      <c r="U263" s="264"/>
      <c r="V263" s="264"/>
      <c r="W263" s="264"/>
      <c r="X263" s="263" t="s">
        <v>471</v>
      </c>
      <c r="Y263" s="263"/>
      <c r="Z263" s="263"/>
      <c r="AA263" s="263"/>
      <c r="AB263" s="263"/>
      <c r="AC263" s="263"/>
      <c r="AD263" s="263"/>
      <c r="AE263" s="263"/>
      <c r="AF263" s="263"/>
      <c r="AG263" s="263"/>
      <c r="AH263" s="263"/>
      <c r="AI263" s="263"/>
      <c r="AJ263" s="263"/>
      <c r="AK263" s="263"/>
    </row>
    <row r="264" spans="2:37" x14ac:dyDescent="0.2">
      <c r="C264" s="217" t="s">
        <v>256</v>
      </c>
      <c r="D264" s="217"/>
      <c r="E264" s="217"/>
      <c r="F264" s="217"/>
      <c r="G264" s="217"/>
      <c r="H264" s="217"/>
      <c r="I264" s="217"/>
      <c r="J264" s="217"/>
      <c r="K264" s="217"/>
      <c r="L264" s="217"/>
      <c r="M264" s="217"/>
      <c r="N264" s="217"/>
      <c r="O264" s="217"/>
      <c r="P264" s="283">
        <f>SUM(P256:W263)</f>
        <v>810240</v>
      </c>
      <c r="Q264" s="283"/>
      <c r="R264" s="283"/>
      <c r="S264" s="283"/>
      <c r="T264" s="283"/>
      <c r="U264" s="283"/>
      <c r="V264" s="283"/>
      <c r="W264" s="283"/>
      <c r="X264" s="186"/>
      <c r="Y264" s="186"/>
      <c r="Z264" s="186"/>
      <c r="AA264" s="186"/>
      <c r="AB264" s="186"/>
      <c r="AC264" s="186"/>
      <c r="AD264" s="186"/>
      <c r="AE264" s="186"/>
      <c r="AF264" s="186"/>
      <c r="AG264" s="186"/>
      <c r="AH264" s="186"/>
      <c r="AI264" s="186"/>
      <c r="AJ264" s="186"/>
      <c r="AK264" s="186"/>
    </row>
    <row r="267" spans="2:37" ht="15" customHeight="1" x14ac:dyDescent="0.2">
      <c r="B267" s="116" t="s">
        <v>447</v>
      </c>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row>
    <row r="268" spans="2:37" ht="30" customHeight="1" x14ac:dyDescent="0.2">
      <c r="C268" s="106" t="s">
        <v>115</v>
      </c>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row>
    <row r="269" spans="2:37" ht="15" customHeight="1" x14ac:dyDescent="0.2">
      <c r="B269" s="1" t="s">
        <v>116</v>
      </c>
      <c r="AA269" s="220">
        <f>SUM(AG271:AK274)</f>
        <v>40000</v>
      </c>
      <c r="AB269" s="220"/>
      <c r="AC269" s="220"/>
      <c r="AD269" s="220"/>
      <c r="AE269" s="220"/>
      <c r="AF269" s="220"/>
      <c r="AG269" s="220"/>
      <c r="AH269" s="220"/>
      <c r="AI269" s="220"/>
      <c r="AJ269" s="220"/>
      <c r="AK269" s="220"/>
    </row>
    <row r="270" spans="2:37" ht="16.5" customHeight="1" x14ac:dyDescent="0.2">
      <c r="C270" s="139" t="s">
        <v>117</v>
      </c>
      <c r="D270" s="139"/>
      <c r="E270" s="139"/>
      <c r="F270" s="139"/>
      <c r="G270" s="139"/>
      <c r="H270" s="139"/>
      <c r="I270" s="139"/>
      <c r="J270" s="98" t="s">
        <v>118</v>
      </c>
      <c r="K270" s="99"/>
      <c r="L270" s="99"/>
      <c r="M270" s="99"/>
      <c r="N270" s="99"/>
      <c r="O270" s="100"/>
      <c r="P270" s="221" t="s">
        <v>119</v>
      </c>
      <c r="Q270" s="222"/>
      <c r="R270" s="222"/>
      <c r="S270" s="222"/>
      <c r="T270" s="222"/>
      <c r="U270" s="222"/>
      <c r="V270" s="223"/>
      <c r="W270" s="98" t="s">
        <v>120</v>
      </c>
      <c r="X270" s="99"/>
      <c r="Y270" s="99"/>
      <c r="Z270" s="99"/>
      <c r="AA270" s="99"/>
      <c r="AB270" s="99"/>
      <c r="AC270" s="99"/>
      <c r="AD270" s="99"/>
      <c r="AE270" s="99"/>
      <c r="AF270" s="100"/>
      <c r="AG270" s="98" t="s">
        <v>80</v>
      </c>
      <c r="AH270" s="99"/>
      <c r="AI270" s="99"/>
      <c r="AJ270" s="99"/>
      <c r="AK270" s="100"/>
    </row>
    <row r="271" spans="2:37" ht="16.5" customHeight="1" x14ac:dyDescent="0.2">
      <c r="C271" s="88" t="s">
        <v>125</v>
      </c>
      <c r="D271" s="88"/>
      <c r="E271" s="88"/>
      <c r="F271" s="88"/>
      <c r="G271" s="88"/>
      <c r="H271" s="88"/>
      <c r="I271" s="88"/>
      <c r="J271" s="227" t="s">
        <v>413</v>
      </c>
      <c r="K271" s="228"/>
      <c r="L271" s="228"/>
      <c r="M271" s="228"/>
      <c r="N271" s="228"/>
      <c r="O271" s="229"/>
      <c r="P271" s="224" t="s">
        <v>126</v>
      </c>
      <c r="Q271" s="225"/>
      <c r="R271" s="225"/>
      <c r="S271" s="225"/>
      <c r="T271" s="225"/>
      <c r="U271" s="225"/>
      <c r="V271" s="226"/>
      <c r="W271" s="101" t="s">
        <v>127</v>
      </c>
      <c r="X271" s="102"/>
      <c r="Y271" s="102"/>
      <c r="Z271" s="102"/>
      <c r="AA271" s="102"/>
      <c r="AB271" s="102"/>
      <c r="AC271" s="102"/>
      <c r="AD271" s="102"/>
      <c r="AE271" s="102"/>
      <c r="AF271" s="103"/>
      <c r="AG271" s="216">
        <v>10000</v>
      </c>
      <c r="AH271" s="102"/>
      <c r="AI271" s="102"/>
      <c r="AJ271" s="102"/>
      <c r="AK271" s="103"/>
    </row>
    <row r="272" spans="2:37" ht="16.5" customHeight="1" x14ac:dyDescent="0.2">
      <c r="C272" s="88" t="s">
        <v>125</v>
      </c>
      <c r="D272" s="88"/>
      <c r="E272" s="88"/>
      <c r="F272" s="88"/>
      <c r="G272" s="88"/>
      <c r="H272" s="88"/>
      <c r="I272" s="88"/>
      <c r="J272" s="227" t="s">
        <v>414</v>
      </c>
      <c r="K272" s="228"/>
      <c r="L272" s="228"/>
      <c r="M272" s="228"/>
      <c r="N272" s="228"/>
      <c r="O272" s="229"/>
      <c r="P272" s="224" t="s">
        <v>126</v>
      </c>
      <c r="Q272" s="225"/>
      <c r="R272" s="225"/>
      <c r="S272" s="225"/>
      <c r="T272" s="225"/>
      <c r="U272" s="225"/>
      <c r="V272" s="226"/>
      <c r="W272" s="101" t="s">
        <v>127</v>
      </c>
      <c r="X272" s="102"/>
      <c r="Y272" s="102"/>
      <c r="Z272" s="102"/>
      <c r="AA272" s="102"/>
      <c r="AB272" s="102"/>
      <c r="AC272" s="102"/>
      <c r="AD272" s="102"/>
      <c r="AE272" s="102"/>
      <c r="AF272" s="103"/>
      <c r="AG272" s="216">
        <v>10000</v>
      </c>
      <c r="AH272" s="102"/>
      <c r="AI272" s="102"/>
      <c r="AJ272" s="102"/>
      <c r="AK272" s="103"/>
    </row>
    <row r="273" spans="2:37" ht="16.5" customHeight="1" x14ac:dyDescent="0.2">
      <c r="C273" s="88" t="s">
        <v>125</v>
      </c>
      <c r="D273" s="88"/>
      <c r="E273" s="88"/>
      <c r="F273" s="88"/>
      <c r="G273" s="88"/>
      <c r="H273" s="88"/>
      <c r="I273" s="88"/>
      <c r="J273" s="227" t="s">
        <v>416</v>
      </c>
      <c r="K273" s="228"/>
      <c r="L273" s="228"/>
      <c r="M273" s="228"/>
      <c r="N273" s="228"/>
      <c r="O273" s="229"/>
      <c r="P273" s="224" t="s">
        <v>126</v>
      </c>
      <c r="Q273" s="225"/>
      <c r="R273" s="225"/>
      <c r="S273" s="225"/>
      <c r="T273" s="225"/>
      <c r="U273" s="225"/>
      <c r="V273" s="226"/>
      <c r="W273" s="101" t="s">
        <v>127</v>
      </c>
      <c r="X273" s="102"/>
      <c r="Y273" s="102"/>
      <c r="Z273" s="102"/>
      <c r="AA273" s="102"/>
      <c r="AB273" s="102"/>
      <c r="AC273" s="102"/>
      <c r="AD273" s="102"/>
      <c r="AE273" s="102"/>
      <c r="AF273" s="103"/>
      <c r="AG273" s="216">
        <v>10000</v>
      </c>
      <c r="AH273" s="102"/>
      <c r="AI273" s="102"/>
      <c r="AJ273" s="102"/>
      <c r="AK273" s="103"/>
    </row>
    <row r="274" spans="2:37" ht="16.5" customHeight="1" x14ac:dyDescent="0.2">
      <c r="C274" s="88" t="s">
        <v>125</v>
      </c>
      <c r="D274" s="88"/>
      <c r="E274" s="88"/>
      <c r="F274" s="88"/>
      <c r="G274" s="88"/>
      <c r="H274" s="88"/>
      <c r="I274" s="88"/>
      <c r="J274" s="227" t="s">
        <v>415</v>
      </c>
      <c r="K274" s="228"/>
      <c r="L274" s="228"/>
      <c r="M274" s="228"/>
      <c r="N274" s="228"/>
      <c r="O274" s="229"/>
      <c r="P274" s="224" t="s">
        <v>126</v>
      </c>
      <c r="Q274" s="225"/>
      <c r="R274" s="225"/>
      <c r="S274" s="225"/>
      <c r="T274" s="225"/>
      <c r="U274" s="225"/>
      <c r="V274" s="226"/>
      <c r="W274" s="101" t="s">
        <v>127</v>
      </c>
      <c r="X274" s="102"/>
      <c r="Y274" s="102"/>
      <c r="Z274" s="102"/>
      <c r="AA274" s="102"/>
      <c r="AB274" s="102"/>
      <c r="AC274" s="102"/>
      <c r="AD274" s="102"/>
      <c r="AE274" s="102"/>
      <c r="AF274" s="103"/>
      <c r="AG274" s="216">
        <v>10000</v>
      </c>
      <c r="AH274" s="102"/>
      <c r="AI274" s="102"/>
      <c r="AJ274" s="102"/>
      <c r="AK274" s="103"/>
    </row>
    <row r="275" spans="2:37" ht="15" customHeight="1" x14ac:dyDescent="0.2">
      <c r="B275" s="1" t="s">
        <v>121</v>
      </c>
      <c r="I275" s="67"/>
      <c r="J275" s="67"/>
      <c r="K275" s="67"/>
      <c r="L275" s="67"/>
      <c r="M275" s="67"/>
      <c r="N275" s="67"/>
      <c r="AA275" s="68"/>
      <c r="AB275" s="68"/>
      <c r="AC275" s="68"/>
      <c r="AD275" s="68"/>
      <c r="AE275" s="68"/>
      <c r="AF275" s="68"/>
      <c r="AG275" s="68"/>
    </row>
    <row r="276" spans="2:37" ht="15" customHeight="1" x14ac:dyDescent="0.2">
      <c r="D276" s="1" t="s">
        <v>122</v>
      </c>
    </row>
    <row r="277" spans="2:37" x14ac:dyDescent="0.2">
      <c r="AA277" s="219"/>
      <c r="AB277" s="219"/>
      <c r="AC277" s="219"/>
      <c r="AD277" s="219"/>
      <c r="AE277" s="219"/>
      <c r="AF277" s="219"/>
      <c r="AG277" s="219"/>
    </row>
    <row r="278" spans="2:37" ht="15" customHeight="1" x14ac:dyDescent="0.2">
      <c r="B278" s="116" t="s">
        <v>448</v>
      </c>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AA278" s="219">
        <v>20000</v>
      </c>
      <c r="AB278" s="219"/>
      <c r="AC278" s="219"/>
      <c r="AD278" s="219"/>
      <c r="AE278" s="219"/>
      <c r="AF278" s="219"/>
      <c r="AG278" s="219"/>
      <c r="AH278" s="219"/>
      <c r="AI278" s="219"/>
      <c r="AJ278" s="219"/>
      <c r="AK278" s="219"/>
    </row>
    <row r="279" spans="2:37" ht="27.75" customHeight="1" x14ac:dyDescent="0.2">
      <c r="C279" s="106" t="s">
        <v>123</v>
      </c>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row>
    <row r="280" spans="2:37" ht="63.75" customHeight="1" x14ac:dyDescent="0.2">
      <c r="E280" s="93" t="s">
        <v>124</v>
      </c>
      <c r="F280" s="218"/>
      <c r="G280" s="218"/>
      <c r="H280" s="218"/>
      <c r="I280" s="218"/>
      <c r="J280" s="218"/>
      <c r="K280" s="218"/>
      <c r="L280" s="218"/>
      <c r="M280" s="218"/>
      <c r="N280" s="218"/>
      <c r="O280" s="218"/>
      <c r="P280" s="218"/>
      <c r="Q280" s="218"/>
      <c r="R280" s="218"/>
      <c r="S280" s="218"/>
      <c r="T280" s="218"/>
      <c r="U280" s="218"/>
      <c r="V280" s="218"/>
      <c r="W280" s="218"/>
      <c r="X280" s="218"/>
      <c r="Y280" s="218"/>
      <c r="Z280" s="218"/>
      <c r="AA280" s="218"/>
      <c r="AB280" s="218"/>
      <c r="AC280" s="218"/>
      <c r="AD280" s="218"/>
      <c r="AE280" s="218"/>
      <c r="AF280" s="218"/>
      <c r="AG280" s="218"/>
      <c r="AH280" s="218"/>
      <c r="AI280" s="218"/>
      <c r="AJ280" s="218"/>
      <c r="AK280" s="218"/>
    </row>
  </sheetData>
  <mergeCells count="674">
    <mergeCell ref="J273:O273"/>
    <mergeCell ref="J274:O274"/>
    <mergeCell ref="C264:O264"/>
    <mergeCell ref="P264:W264"/>
    <mergeCell ref="X264:AK264"/>
    <mergeCell ref="C262:O262"/>
    <mergeCell ref="P262:W262"/>
    <mergeCell ref="X262:AK262"/>
    <mergeCell ref="C263:O263"/>
    <mergeCell ref="P263:W263"/>
    <mergeCell ref="X263:AK263"/>
    <mergeCell ref="D59:AK59"/>
    <mergeCell ref="C61:AK62"/>
    <mergeCell ref="C63:O63"/>
    <mergeCell ref="C55:O55"/>
    <mergeCell ref="C57:O57"/>
    <mergeCell ref="P55:Y55"/>
    <mergeCell ref="P56:Y56"/>
    <mergeCell ref="P57:Y57"/>
    <mergeCell ref="J272:O272"/>
    <mergeCell ref="D65:O66"/>
    <mergeCell ref="P63:Y63"/>
    <mergeCell ref="P64:Y64"/>
    <mergeCell ref="P65:Y65"/>
    <mergeCell ref="P66:Y66"/>
    <mergeCell ref="Z63:AK63"/>
    <mergeCell ref="Z64:AK64"/>
    <mergeCell ref="Z65:AK65"/>
    <mergeCell ref="Z66:AK66"/>
    <mergeCell ref="C64:O64"/>
    <mergeCell ref="P51:Y51"/>
    <mergeCell ref="P52:Y52"/>
    <mergeCell ref="P53:Y53"/>
    <mergeCell ref="P54:Y54"/>
    <mergeCell ref="Z55:AK55"/>
    <mergeCell ref="Z56:AK56"/>
    <mergeCell ref="Z57:AK57"/>
    <mergeCell ref="C58:AK58"/>
    <mergeCell ref="C56:O56"/>
    <mergeCell ref="I43:AK43"/>
    <mergeCell ref="C46:O46"/>
    <mergeCell ref="C51:O51"/>
    <mergeCell ref="C52:O52"/>
    <mergeCell ref="C54:O54"/>
    <mergeCell ref="Z46:AK46"/>
    <mergeCell ref="Z47:AK47"/>
    <mergeCell ref="Z48:AK48"/>
    <mergeCell ref="Z49:AK49"/>
    <mergeCell ref="Z50:AK50"/>
    <mergeCell ref="Z51:AK51"/>
    <mergeCell ref="Z52:AK52"/>
    <mergeCell ref="Z53:AK53"/>
    <mergeCell ref="Z54:AK54"/>
    <mergeCell ref="C47:O47"/>
    <mergeCell ref="C48:O48"/>
    <mergeCell ref="C49:O49"/>
    <mergeCell ref="C50:O50"/>
    <mergeCell ref="C53:O53"/>
    <mergeCell ref="P46:Y46"/>
    <mergeCell ref="P47:Y47"/>
    <mergeCell ref="P48:Y48"/>
    <mergeCell ref="P49:Y49"/>
    <mergeCell ref="P50:Y50"/>
    <mergeCell ref="V30:Y30"/>
    <mergeCell ref="V31:Y31"/>
    <mergeCell ref="V32:Y32"/>
    <mergeCell ref="V33:Y33"/>
    <mergeCell ref="V34:Y34"/>
    <mergeCell ref="D30:U30"/>
    <mergeCell ref="D31:U31"/>
    <mergeCell ref="D32:U32"/>
    <mergeCell ref="D33:U33"/>
    <mergeCell ref="D34:U34"/>
    <mergeCell ref="B36:AK36"/>
    <mergeCell ref="C37:G37"/>
    <mergeCell ref="C38:G38"/>
    <mergeCell ref="C39:G39"/>
    <mergeCell ref="C40:G40"/>
    <mergeCell ref="H37:AK37"/>
    <mergeCell ref="H38:AK38"/>
    <mergeCell ref="H39:AK39"/>
    <mergeCell ref="H40:AK40"/>
    <mergeCell ref="C260:O260"/>
    <mergeCell ref="P260:W260"/>
    <mergeCell ref="X260:AK260"/>
    <mergeCell ref="C261:O261"/>
    <mergeCell ref="P261:W261"/>
    <mergeCell ref="X261:AK261"/>
    <mergeCell ref="C257:O257"/>
    <mergeCell ref="P257:W257"/>
    <mergeCell ref="X257:AK257"/>
    <mergeCell ref="C258:O258"/>
    <mergeCell ref="P258:W258"/>
    <mergeCell ref="X258:AK258"/>
    <mergeCell ref="C259:O259"/>
    <mergeCell ref="P259:W259"/>
    <mergeCell ref="X259:AK259"/>
    <mergeCell ref="C251:O251"/>
    <mergeCell ref="P251:AK251"/>
    <mergeCell ref="C254:AK254"/>
    <mergeCell ref="C255:O255"/>
    <mergeCell ref="P255:W255"/>
    <mergeCell ref="X255:AK255"/>
    <mergeCell ref="C256:O256"/>
    <mergeCell ref="P256:W256"/>
    <mergeCell ref="X256:AK256"/>
    <mergeCell ref="C247:I247"/>
    <mergeCell ref="J247:R247"/>
    <mergeCell ref="S247:X247"/>
    <mergeCell ref="Y247:AD247"/>
    <mergeCell ref="AE247:AI247"/>
    <mergeCell ref="AJ247:AK247"/>
    <mergeCell ref="C248:I248"/>
    <mergeCell ref="J248:R248"/>
    <mergeCell ref="S248:X248"/>
    <mergeCell ref="Y248:AD248"/>
    <mergeCell ref="AE248:AI248"/>
    <mergeCell ref="AJ248:AK248"/>
    <mergeCell ref="C245:I245"/>
    <mergeCell ref="J245:R245"/>
    <mergeCell ref="S245:X245"/>
    <mergeCell ref="Y245:AD245"/>
    <mergeCell ref="AE245:AI245"/>
    <mergeCell ref="AJ245:AK245"/>
    <mergeCell ref="C244:I244"/>
    <mergeCell ref="J244:R244"/>
    <mergeCell ref="S244:X244"/>
    <mergeCell ref="Y244:AD244"/>
    <mergeCell ref="AE244:AI244"/>
    <mergeCell ref="AJ244:AK244"/>
    <mergeCell ref="C242:I242"/>
    <mergeCell ref="J242:R242"/>
    <mergeCell ref="S242:X242"/>
    <mergeCell ref="Y242:AD242"/>
    <mergeCell ref="AE242:AI242"/>
    <mergeCell ref="AJ242:AK242"/>
    <mergeCell ref="C243:I243"/>
    <mergeCell ref="J243:R243"/>
    <mergeCell ref="S243:X243"/>
    <mergeCell ref="Y243:AD243"/>
    <mergeCell ref="AE243:AI243"/>
    <mergeCell ref="AJ243:AK243"/>
    <mergeCell ref="C240:I240"/>
    <mergeCell ref="J240:R240"/>
    <mergeCell ref="S240:X240"/>
    <mergeCell ref="Y240:AD240"/>
    <mergeCell ref="AE240:AI240"/>
    <mergeCell ref="AJ240:AK240"/>
    <mergeCell ref="C241:I241"/>
    <mergeCell ref="J241:R241"/>
    <mergeCell ref="S241:X241"/>
    <mergeCell ref="Y241:AD241"/>
    <mergeCell ref="AE241:AI241"/>
    <mergeCell ref="AJ241:AK241"/>
    <mergeCell ref="C232:O232"/>
    <mergeCell ref="P232:W232"/>
    <mergeCell ref="C234:O234"/>
    <mergeCell ref="P234:W234"/>
    <mergeCell ref="X234:AK234"/>
    <mergeCell ref="B237:AK237"/>
    <mergeCell ref="C239:I239"/>
    <mergeCell ref="J239:R239"/>
    <mergeCell ref="S239:X239"/>
    <mergeCell ref="Y239:AD239"/>
    <mergeCell ref="AE239:AI239"/>
    <mergeCell ref="AJ239:AK239"/>
    <mergeCell ref="C233:O233"/>
    <mergeCell ref="P233:W233"/>
    <mergeCell ref="X233:AK233"/>
    <mergeCell ref="X231:AK232"/>
    <mergeCell ref="B236:AK236"/>
    <mergeCell ref="C229:O229"/>
    <mergeCell ref="P229:W229"/>
    <mergeCell ref="X229:AK229"/>
    <mergeCell ref="C230:O230"/>
    <mergeCell ref="P230:W230"/>
    <mergeCell ref="X230:AK230"/>
    <mergeCell ref="C231:O231"/>
    <mergeCell ref="P231:W231"/>
    <mergeCell ref="C228:O228"/>
    <mergeCell ref="P228:W228"/>
    <mergeCell ref="X228:AK228"/>
    <mergeCell ref="C225:O225"/>
    <mergeCell ref="P225:W225"/>
    <mergeCell ref="X225:AK225"/>
    <mergeCell ref="C226:O226"/>
    <mergeCell ref="P226:W226"/>
    <mergeCell ref="X226:AK226"/>
    <mergeCell ref="C227:O227"/>
    <mergeCell ref="P227:W227"/>
    <mergeCell ref="X227:AK227"/>
    <mergeCell ref="C222:O222"/>
    <mergeCell ref="P222:W222"/>
    <mergeCell ref="X222:AK222"/>
    <mergeCell ref="C223:O223"/>
    <mergeCell ref="P223:W223"/>
    <mergeCell ref="X223:AK223"/>
    <mergeCell ref="C224:O224"/>
    <mergeCell ref="P224:W224"/>
    <mergeCell ref="X224:AK224"/>
    <mergeCell ref="C217:O217"/>
    <mergeCell ref="P217:W217"/>
    <mergeCell ref="X217:AK217"/>
    <mergeCell ref="C218:O218"/>
    <mergeCell ref="P218:W218"/>
    <mergeCell ref="X218:AK218"/>
    <mergeCell ref="C220:AK220"/>
    <mergeCell ref="C221:O221"/>
    <mergeCell ref="P221:W221"/>
    <mergeCell ref="X221:AK221"/>
    <mergeCell ref="C210:O210"/>
    <mergeCell ref="P210:AK210"/>
    <mergeCell ref="C211:O211"/>
    <mergeCell ref="P211:AK211"/>
    <mergeCell ref="C214:AK214"/>
    <mergeCell ref="C215:O215"/>
    <mergeCell ref="P215:W215"/>
    <mergeCell ref="X215:AK215"/>
    <mergeCell ref="C216:O216"/>
    <mergeCell ref="P216:W216"/>
    <mergeCell ref="X216:AK216"/>
    <mergeCell ref="C194:L194"/>
    <mergeCell ref="M194:Y194"/>
    <mergeCell ref="Z194:AD194"/>
    <mergeCell ref="AE194:AI194"/>
    <mergeCell ref="AJ194:AK194"/>
    <mergeCell ref="AB199:AG199"/>
    <mergeCell ref="AH199:AK199"/>
    <mergeCell ref="E206:AK206"/>
    <mergeCell ref="C209:O209"/>
    <mergeCell ref="P209:AK209"/>
    <mergeCell ref="E203:M203"/>
    <mergeCell ref="O203:W203"/>
    <mergeCell ref="C192:L192"/>
    <mergeCell ref="M192:Y192"/>
    <mergeCell ref="Z192:AD192"/>
    <mergeCell ref="AE192:AI192"/>
    <mergeCell ref="AJ192:AK192"/>
    <mergeCell ref="C193:L193"/>
    <mergeCell ref="M193:Y193"/>
    <mergeCell ref="Z193:AD193"/>
    <mergeCell ref="AE193:AI193"/>
    <mergeCell ref="AJ193:AK193"/>
    <mergeCell ref="E280:AK280"/>
    <mergeCell ref="C268:AK268"/>
    <mergeCell ref="C270:I270"/>
    <mergeCell ref="W270:AF270"/>
    <mergeCell ref="AG270:AK270"/>
    <mergeCell ref="C271:I271"/>
    <mergeCell ref="W271:AF271"/>
    <mergeCell ref="AG271:AK271"/>
    <mergeCell ref="C273:I273"/>
    <mergeCell ref="W273:AF273"/>
    <mergeCell ref="AG273:AK273"/>
    <mergeCell ref="AA277:AG277"/>
    <mergeCell ref="C272:I272"/>
    <mergeCell ref="W272:AF272"/>
    <mergeCell ref="AG272:AK272"/>
    <mergeCell ref="AA269:AK269"/>
    <mergeCell ref="AA278:AK278"/>
    <mergeCell ref="P270:V270"/>
    <mergeCell ref="P271:V271"/>
    <mergeCell ref="P272:V272"/>
    <mergeCell ref="P273:V273"/>
    <mergeCell ref="P274:V274"/>
    <mergeCell ref="J270:O270"/>
    <mergeCell ref="J271:O271"/>
    <mergeCell ref="B278:Y278"/>
    <mergeCell ref="C279:AK279"/>
    <mergeCell ref="C274:I274"/>
    <mergeCell ref="W274:AF274"/>
    <mergeCell ref="AG274:AK274"/>
    <mergeCell ref="B187:AK187"/>
    <mergeCell ref="B188:AK188"/>
    <mergeCell ref="C190:L190"/>
    <mergeCell ref="M190:Y190"/>
    <mergeCell ref="Z190:AD190"/>
    <mergeCell ref="AE190:AI190"/>
    <mergeCell ref="AJ190:AK190"/>
    <mergeCell ref="C195:L195"/>
    <mergeCell ref="M195:Y195"/>
    <mergeCell ref="Z195:AD195"/>
    <mergeCell ref="B267:AK267"/>
    <mergeCell ref="AE195:AI195"/>
    <mergeCell ref="AJ195:AK195"/>
    <mergeCell ref="C196:L196"/>
    <mergeCell ref="M196:Y196"/>
    <mergeCell ref="Z196:AD196"/>
    <mergeCell ref="AE196:AI196"/>
    <mergeCell ref="AJ196:AK196"/>
    <mergeCell ref="C197:L197"/>
    <mergeCell ref="AI82:AK83"/>
    <mergeCell ref="D70:E71"/>
    <mergeCell ref="F70:K71"/>
    <mergeCell ref="L70:O71"/>
    <mergeCell ref="P70:S71"/>
    <mergeCell ref="T70:W71"/>
    <mergeCell ref="X70:AA71"/>
    <mergeCell ref="AB70:AH71"/>
    <mergeCell ref="AI70:AK71"/>
    <mergeCell ref="D72:E75"/>
    <mergeCell ref="AI72:AK73"/>
    <mergeCell ref="F74:K75"/>
    <mergeCell ref="AB74:AH75"/>
    <mergeCell ref="AI74:AK75"/>
    <mergeCell ref="L72:O75"/>
    <mergeCell ref="AB72:AH73"/>
    <mergeCell ref="F72:K73"/>
    <mergeCell ref="D76:E79"/>
    <mergeCell ref="F76:K77"/>
    <mergeCell ref="L76:O79"/>
    <mergeCell ref="T76:W79"/>
    <mergeCell ref="X76:AA79"/>
    <mergeCell ref="AB76:AH77"/>
    <mergeCell ref="AI76:AK77"/>
    <mergeCell ref="F78:K79"/>
    <mergeCell ref="AB78:AH79"/>
    <mergeCell ref="AI78:AK79"/>
    <mergeCell ref="P72:S83"/>
    <mergeCell ref="T72:W75"/>
    <mergeCell ref="X72:AA75"/>
    <mergeCell ref="D80:E83"/>
    <mergeCell ref="F80:K81"/>
    <mergeCell ref="L80:O83"/>
    <mergeCell ref="T80:W83"/>
    <mergeCell ref="X80:AA83"/>
    <mergeCell ref="AB80:AH81"/>
    <mergeCell ref="AI80:AK81"/>
    <mergeCell ref="F82:K83"/>
    <mergeCell ref="AB82:AH83"/>
    <mergeCell ref="A1:AK1"/>
    <mergeCell ref="A2:AK2"/>
    <mergeCell ref="A3:AK3"/>
    <mergeCell ref="A6:AK6"/>
    <mergeCell ref="C10:AK10"/>
    <mergeCell ref="AF12:AK12"/>
    <mergeCell ref="B12:I12"/>
    <mergeCell ref="W12:Y12"/>
    <mergeCell ref="B28:AK28"/>
    <mergeCell ref="AF13:AK13"/>
    <mergeCell ref="AF14:AK14"/>
    <mergeCell ref="AF15:AK15"/>
    <mergeCell ref="AF16:AK16"/>
    <mergeCell ref="AF17:AK17"/>
    <mergeCell ref="AF18:AK18"/>
    <mergeCell ref="C25:AK25"/>
    <mergeCell ref="B27:AK27"/>
    <mergeCell ref="Q84:R84"/>
    <mergeCell ref="U84:V84"/>
    <mergeCell ref="AI84:AK84"/>
    <mergeCell ref="D87:G87"/>
    <mergeCell ref="H87:P87"/>
    <mergeCell ref="Q87:U87"/>
    <mergeCell ref="V87:AC87"/>
    <mergeCell ref="AD87:AK87"/>
    <mergeCell ref="D88:G88"/>
    <mergeCell ref="H88:P88"/>
    <mergeCell ref="Q88:U89"/>
    <mergeCell ref="V88:AC88"/>
    <mergeCell ref="AD88:AK88"/>
    <mergeCell ref="D89:G89"/>
    <mergeCell ref="H89:P89"/>
    <mergeCell ref="V89:AC89"/>
    <mergeCell ref="AD89:AK89"/>
    <mergeCell ref="D97:G97"/>
    <mergeCell ref="Q97:X97"/>
    <mergeCell ref="Y97:AC97"/>
    <mergeCell ref="AD97:AK97"/>
    <mergeCell ref="D98:G99"/>
    <mergeCell ref="H98:P98"/>
    <mergeCell ref="Q98:X98"/>
    <mergeCell ref="Y98:AC98"/>
    <mergeCell ref="AD98:AK99"/>
    <mergeCell ref="H99:P99"/>
    <mergeCell ref="Q99:X99"/>
    <mergeCell ref="Y99:AC99"/>
    <mergeCell ref="C105:AK105"/>
    <mergeCell ref="C106:P106"/>
    <mergeCell ref="Q106:V106"/>
    <mergeCell ref="W106:AK106"/>
    <mergeCell ref="Q107:V107"/>
    <mergeCell ref="Q108:V108"/>
    <mergeCell ref="Q109:V109"/>
    <mergeCell ref="W107:AK107"/>
    <mergeCell ref="W108:AA108"/>
    <mergeCell ref="AB108:AK108"/>
    <mergeCell ref="D100:G101"/>
    <mergeCell ref="H100:P100"/>
    <mergeCell ref="Q100:X100"/>
    <mergeCell ref="Y100:AC100"/>
    <mergeCell ref="AD100:AK101"/>
    <mergeCell ref="H101:P101"/>
    <mergeCell ref="Q101:X101"/>
    <mergeCell ref="Y101:AC101"/>
    <mergeCell ref="D102:P102"/>
    <mergeCell ref="Q102:X102"/>
    <mergeCell ref="Y102:AC102"/>
    <mergeCell ref="AD102:AK102"/>
    <mergeCell ref="Q119:V119"/>
    <mergeCell ref="W114:AK114"/>
    <mergeCell ref="W111:AA111"/>
    <mergeCell ref="AB111:AK111"/>
    <mergeCell ref="W115:AA115"/>
    <mergeCell ref="AB115:AK115"/>
    <mergeCell ref="W119:AA119"/>
    <mergeCell ref="AB119:AK119"/>
    <mergeCell ref="W112:AF112"/>
    <mergeCell ref="AG112:AK112"/>
    <mergeCell ref="W113:AF113"/>
    <mergeCell ref="AG113:AK113"/>
    <mergeCell ref="Q112:V112"/>
    <mergeCell ref="Q113:V113"/>
    <mergeCell ref="Q120:V120"/>
    <mergeCell ref="Q121:V121"/>
    <mergeCell ref="Q122:V122"/>
    <mergeCell ref="C124:AK124"/>
    <mergeCell ref="C125:P125"/>
    <mergeCell ref="Q125:V125"/>
    <mergeCell ref="W125:AK125"/>
    <mergeCell ref="Q126:V126"/>
    <mergeCell ref="Q127:V127"/>
    <mergeCell ref="W122:AK122"/>
    <mergeCell ref="C122:P122"/>
    <mergeCell ref="W120:AA120"/>
    <mergeCell ref="AB120:AK120"/>
    <mergeCell ref="W121:AA121"/>
    <mergeCell ref="AB121:AK121"/>
    <mergeCell ref="W127:AA127"/>
    <mergeCell ref="AB127:AK127"/>
    <mergeCell ref="AB130:AK130"/>
    <mergeCell ref="W131:AA131"/>
    <mergeCell ref="AB131:AK131"/>
    <mergeCell ref="W134:AA134"/>
    <mergeCell ref="AB134:AK134"/>
    <mergeCell ref="W135:AA135"/>
    <mergeCell ref="AB135:AK135"/>
    <mergeCell ref="W136:AA136"/>
    <mergeCell ref="AB136:AK136"/>
    <mergeCell ref="W132:AK132"/>
    <mergeCell ref="B153:AK153"/>
    <mergeCell ref="B154:AK154"/>
    <mergeCell ref="D156:M156"/>
    <mergeCell ref="N156:AK156"/>
    <mergeCell ref="D157:M157"/>
    <mergeCell ref="N157:Y157"/>
    <mergeCell ref="Z157:AK157"/>
    <mergeCell ref="N158:Y158"/>
    <mergeCell ref="Z158:AK158"/>
    <mergeCell ref="D159:M159"/>
    <mergeCell ref="N159:Y159"/>
    <mergeCell ref="Z159:AK159"/>
    <mergeCell ref="B161:AK161"/>
    <mergeCell ref="C162:AK162"/>
    <mergeCell ref="C163:AK163"/>
    <mergeCell ref="C166:O166"/>
    <mergeCell ref="P166:X166"/>
    <mergeCell ref="Y166:AK166"/>
    <mergeCell ref="C176:O176"/>
    <mergeCell ref="C177:O177"/>
    <mergeCell ref="C178:O178"/>
    <mergeCell ref="P178:X178"/>
    <mergeCell ref="Y178:AK178"/>
    <mergeCell ref="C175:O175"/>
    <mergeCell ref="C170:O170"/>
    <mergeCell ref="C167:O167"/>
    <mergeCell ref="C168:O168"/>
    <mergeCell ref="C169:O169"/>
    <mergeCell ref="P167:X167"/>
    <mergeCell ref="Y167:AK167"/>
    <mergeCell ref="P168:X168"/>
    <mergeCell ref="Y168:AK168"/>
    <mergeCell ref="P169:X169"/>
    <mergeCell ref="Y169:AK169"/>
    <mergeCell ref="F119:P119"/>
    <mergeCell ref="F120:P120"/>
    <mergeCell ref="F121:P121"/>
    <mergeCell ref="F108:P108"/>
    <mergeCell ref="F109:P109"/>
    <mergeCell ref="C179:O179"/>
    <mergeCell ref="C180:O180"/>
    <mergeCell ref="C181:AK181"/>
    <mergeCell ref="D182:AK182"/>
    <mergeCell ref="Q116:V116"/>
    <mergeCell ref="Q117:V117"/>
    <mergeCell ref="Q118:V118"/>
    <mergeCell ref="AB147:AK147"/>
    <mergeCell ref="C150:P150"/>
    <mergeCell ref="Q146:V146"/>
    <mergeCell ref="Q147:V147"/>
    <mergeCell ref="Q148:V148"/>
    <mergeCell ref="Q149:V149"/>
    <mergeCell ref="Q150:V150"/>
    <mergeCell ref="Q137:V137"/>
    <mergeCell ref="Q138:V138"/>
    <mergeCell ref="Q139:V139"/>
    <mergeCell ref="Q142:V142"/>
    <mergeCell ref="Q143:V143"/>
    <mergeCell ref="B16:I16"/>
    <mergeCell ref="F115:P115"/>
    <mergeCell ref="F116:P116"/>
    <mergeCell ref="F117:P117"/>
    <mergeCell ref="F118:P118"/>
    <mergeCell ref="Q111:V111"/>
    <mergeCell ref="Q114:V114"/>
    <mergeCell ref="Q115:V115"/>
    <mergeCell ref="J17:L17"/>
    <mergeCell ref="C41:G41"/>
    <mergeCell ref="H41:AK41"/>
    <mergeCell ref="C42:G42"/>
    <mergeCell ref="H42:AK42"/>
    <mergeCell ref="V92:AK92"/>
    <mergeCell ref="V93:AK93"/>
    <mergeCell ref="V94:AK94"/>
    <mergeCell ref="D92:U92"/>
    <mergeCell ref="D93:U93"/>
    <mergeCell ref="D94:U94"/>
    <mergeCell ref="W109:AF109"/>
    <mergeCell ref="AG109:AK109"/>
    <mergeCell ref="Q110:V110"/>
    <mergeCell ref="W110:AF110"/>
    <mergeCell ref="AG110:AK110"/>
    <mergeCell ref="W17:Y17"/>
    <mergeCell ref="F110:P110"/>
    <mergeCell ref="F111:P111"/>
    <mergeCell ref="F112:P112"/>
    <mergeCell ref="F113:P113"/>
    <mergeCell ref="C114:P114"/>
    <mergeCell ref="C107:P107"/>
    <mergeCell ref="B18:P18"/>
    <mergeCell ref="Q12:V12"/>
    <mergeCell ref="Q13:V13"/>
    <mergeCell ref="Q14:V14"/>
    <mergeCell ref="Q15:V15"/>
    <mergeCell ref="Q16:V16"/>
    <mergeCell ref="Q17:V17"/>
    <mergeCell ref="Q18:V18"/>
    <mergeCell ref="M12:P12"/>
    <mergeCell ref="M13:P13"/>
    <mergeCell ref="M14:P14"/>
    <mergeCell ref="M15:P15"/>
    <mergeCell ref="M16:P16"/>
    <mergeCell ref="M17:P17"/>
    <mergeCell ref="B13:I13"/>
    <mergeCell ref="B14:I14"/>
    <mergeCell ref="B15:I15"/>
    <mergeCell ref="J12:L12"/>
    <mergeCell ref="J13:L13"/>
    <mergeCell ref="J14:L14"/>
    <mergeCell ref="J15:L15"/>
    <mergeCell ref="J16:L16"/>
    <mergeCell ref="W13:Y13"/>
    <mergeCell ref="W14:Y14"/>
    <mergeCell ref="W15:Y15"/>
    <mergeCell ref="W16:Y16"/>
    <mergeCell ref="F142:P142"/>
    <mergeCell ref="F143:P143"/>
    <mergeCell ref="W142:AA142"/>
    <mergeCell ref="AB142:AK142"/>
    <mergeCell ref="W143:AK143"/>
    <mergeCell ref="W18:Y18"/>
    <mergeCell ref="Z12:AE12"/>
    <mergeCell ref="Z13:AE13"/>
    <mergeCell ref="Z14:AE14"/>
    <mergeCell ref="Z15:AE15"/>
    <mergeCell ref="Z16:AE16"/>
    <mergeCell ref="Z17:AE17"/>
    <mergeCell ref="Z18:AE18"/>
    <mergeCell ref="C133:P133"/>
    <mergeCell ref="C126:P126"/>
    <mergeCell ref="Q128:V128"/>
    <mergeCell ref="Q129:V129"/>
    <mergeCell ref="F127:P127"/>
    <mergeCell ref="F128:P128"/>
    <mergeCell ref="F129:P129"/>
    <mergeCell ref="F130:P130"/>
    <mergeCell ref="F131:P131"/>
    <mergeCell ref="F132:P132"/>
    <mergeCell ref="B17:I17"/>
    <mergeCell ref="Q130:V130"/>
    <mergeCell ref="F134:P134"/>
    <mergeCell ref="F135:P135"/>
    <mergeCell ref="F136:P136"/>
    <mergeCell ref="F137:P137"/>
    <mergeCell ref="X138:AK138"/>
    <mergeCell ref="Q140:V140"/>
    <mergeCell ref="Q141:V141"/>
    <mergeCell ref="F139:P139"/>
    <mergeCell ref="F140:P140"/>
    <mergeCell ref="F141:P141"/>
    <mergeCell ref="W141:AF141"/>
    <mergeCell ref="AG141:AK141"/>
    <mergeCell ref="C138:P138"/>
    <mergeCell ref="W139:AA139"/>
    <mergeCell ref="AB139:AK139"/>
    <mergeCell ref="W137:AK137"/>
    <mergeCell ref="Q131:V131"/>
    <mergeCell ref="Q132:V132"/>
    <mergeCell ref="Q133:V133"/>
    <mergeCell ref="Q134:V134"/>
    <mergeCell ref="Q135:V135"/>
    <mergeCell ref="Q136:V136"/>
    <mergeCell ref="W130:AA130"/>
    <mergeCell ref="F147:P147"/>
    <mergeCell ref="F148:P148"/>
    <mergeCell ref="F149:P149"/>
    <mergeCell ref="W149:AK149"/>
    <mergeCell ref="C144:P144"/>
    <mergeCell ref="W145:AA145"/>
    <mergeCell ref="AB145:AK145"/>
    <mergeCell ref="W146:AA146"/>
    <mergeCell ref="AB146:AK146"/>
    <mergeCell ref="Q145:V145"/>
    <mergeCell ref="W147:AA147"/>
    <mergeCell ref="Q144:V144"/>
    <mergeCell ref="P175:X175"/>
    <mergeCell ref="Y175:AK175"/>
    <mergeCell ref="P176:X176"/>
    <mergeCell ref="Y176:AK176"/>
    <mergeCell ref="P177:X177"/>
    <mergeCell ref="Y177:AK177"/>
    <mergeCell ref="AG129:AK129"/>
    <mergeCell ref="W116:AF116"/>
    <mergeCell ref="AG116:AK116"/>
    <mergeCell ref="W117:AF117"/>
    <mergeCell ref="AG117:AK117"/>
    <mergeCell ref="W118:AF118"/>
    <mergeCell ref="AG118:AK118"/>
    <mergeCell ref="W140:AF140"/>
    <mergeCell ref="AG140:AK140"/>
    <mergeCell ref="W126:AK126"/>
    <mergeCell ref="W133:AK133"/>
    <mergeCell ref="W128:AF128"/>
    <mergeCell ref="AG128:AK128"/>
    <mergeCell ref="W129:AF129"/>
    <mergeCell ref="W148:AK148"/>
    <mergeCell ref="W144:AK144"/>
    <mergeCell ref="F145:P145"/>
    <mergeCell ref="F146:P146"/>
    <mergeCell ref="P170:X170"/>
    <mergeCell ref="Y170:AK170"/>
    <mergeCell ref="C171:L174"/>
    <mergeCell ref="M171:O171"/>
    <mergeCell ref="P171:X171"/>
    <mergeCell ref="Y171:AK174"/>
    <mergeCell ref="M172:O172"/>
    <mergeCell ref="P172:X172"/>
    <mergeCell ref="M173:O173"/>
    <mergeCell ref="P173:X173"/>
    <mergeCell ref="M174:O174"/>
    <mergeCell ref="P174:X174"/>
    <mergeCell ref="P179:X179"/>
    <mergeCell ref="Y179:AK179"/>
    <mergeCell ref="P180:X180"/>
    <mergeCell ref="Y180:AK180"/>
    <mergeCell ref="C246:I246"/>
    <mergeCell ref="J246:R246"/>
    <mergeCell ref="S246:X246"/>
    <mergeCell ref="Y246:AD246"/>
    <mergeCell ref="AE246:AI246"/>
    <mergeCell ref="AJ246:AK246"/>
    <mergeCell ref="M197:Y197"/>
    <mergeCell ref="Z197:AD197"/>
    <mergeCell ref="AE197:AI197"/>
    <mergeCell ref="AJ197:AK197"/>
    <mergeCell ref="C198:L198"/>
    <mergeCell ref="M198:Y198"/>
    <mergeCell ref="Z198:AD198"/>
    <mergeCell ref="AE198:AI198"/>
    <mergeCell ref="AJ198:AK198"/>
    <mergeCell ref="C191:L191"/>
    <mergeCell ref="M191:Y191"/>
    <mergeCell ref="Z191:AD191"/>
    <mergeCell ref="AE191:AI191"/>
    <mergeCell ref="AJ191:AK191"/>
  </mergeCells>
  <phoneticPr fontId="2"/>
  <pageMargins left="0.74803149606299213" right="0.74803149606299213" top="0.59055118110236227" bottom="0.59055118110236227" header="0.51181102362204722" footer="0.11811023622047245"/>
  <pageSetup paperSize="9" fitToWidth="0" orientation="portrait" r:id="rId1"/>
  <headerFooter alignWithMargins="0">
    <oddFooter>&amp;L&amp;F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71"/>
  <sheetViews>
    <sheetView topLeftCell="A37" workbookViewId="0">
      <selection activeCell="C67" sqref="C67"/>
    </sheetView>
  </sheetViews>
  <sheetFormatPr defaultRowHeight="13.2" x14ac:dyDescent="0.2"/>
  <cols>
    <col min="1" max="1" width="41.44140625" style="1" customWidth="1"/>
    <col min="2" max="2" width="18.21875" style="1" customWidth="1"/>
    <col min="3" max="3" width="15.33203125" style="1" customWidth="1"/>
    <col min="4" max="4" width="10.109375" style="1" customWidth="1"/>
    <col min="5" max="5" width="18.109375" style="1" customWidth="1"/>
    <col min="6" max="16384" width="8.88671875" style="1"/>
  </cols>
  <sheetData>
    <row r="1" spans="1:5" x14ac:dyDescent="0.2">
      <c r="A1" s="189" t="s">
        <v>287</v>
      </c>
      <c r="B1" s="189"/>
      <c r="C1" s="189"/>
      <c r="D1" s="189"/>
      <c r="E1" s="189"/>
    </row>
    <row r="2" spans="1:5" x14ac:dyDescent="0.2">
      <c r="A2" s="33" t="s">
        <v>177</v>
      </c>
      <c r="B2" s="33"/>
      <c r="C2" s="33"/>
      <c r="D2" s="33"/>
      <c r="E2" s="33"/>
    </row>
    <row r="3" spans="1:5" x14ac:dyDescent="0.2">
      <c r="A3" s="33" t="s">
        <v>176</v>
      </c>
      <c r="B3" s="33"/>
      <c r="C3" s="33"/>
      <c r="D3" s="33"/>
      <c r="E3" s="33"/>
    </row>
    <row r="4" spans="1:5" x14ac:dyDescent="0.2">
      <c r="C4" s="5"/>
      <c r="D4" s="5"/>
      <c r="E4" s="5"/>
    </row>
    <row r="5" spans="1:5" x14ac:dyDescent="0.2">
      <c r="A5" s="139" t="s">
        <v>0</v>
      </c>
      <c r="B5" s="139"/>
      <c r="C5" s="139"/>
      <c r="D5" s="139"/>
      <c r="E5" s="139"/>
    </row>
    <row r="6" spans="1:5" x14ac:dyDescent="0.2">
      <c r="A6" s="9" t="s">
        <v>1</v>
      </c>
      <c r="B6" s="9" t="s">
        <v>88</v>
      </c>
      <c r="C6" s="284" t="s">
        <v>2</v>
      </c>
      <c r="D6" s="284"/>
      <c r="E6" s="284"/>
    </row>
    <row r="7" spans="1:5" x14ac:dyDescent="0.2">
      <c r="A7" s="11" t="s">
        <v>3</v>
      </c>
      <c r="B7" s="34">
        <f>SUM(B8:B12)</f>
        <v>16610000</v>
      </c>
      <c r="C7" s="73"/>
      <c r="D7" s="74"/>
      <c r="E7" s="75"/>
    </row>
    <row r="8" spans="1:5" x14ac:dyDescent="0.2">
      <c r="A8" s="11" t="s">
        <v>183</v>
      </c>
      <c r="B8" s="37">
        <f>事業計画!$Q$18</f>
        <v>3500000</v>
      </c>
      <c r="C8" s="115" t="s">
        <v>182</v>
      </c>
      <c r="D8" s="116"/>
      <c r="E8" s="117"/>
    </row>
    <row r="9" spans="1:5" x14ac:dyDescent="0.2">
      <c r="A9" s="11" t="s">
        <v>184</v>
      </c>
      <c r="B9" s="37">
        <f>事業計画!$Q$122</f>
        <v>9050000</v>
      </c>
      <c r="C9" s="115" t="s">
        <v>182</v>
      </c>
      <c r="D9" s="116"/>
      <c r="E9" s="117"/>
    </row>
    <row r="10" spans="1:5" x14ac:dyDescent="0.2">
      <c r="A10" s="11" t="s">
        <v>389</v>
      </c>
      <c r="B10" s="37">
        <v>0</v>
      </c>
      <c r="C10" s="115" t="s">
        <v>474</v>
      </c>
      <c r="D10" s="116"/>
      <c r="E10" s="117"/>
    </row>
    <row r="11" spans="1:5" x14ac:dyDescent="0.2">
      <c r="A11" s="11" t="s">
        <v>387</v>
      </c>
      <c r="B11" s="37">
        <f>事業計画!P218</f>
        <v>3960000</v>
      </c>
      <c r="C11" s="115" t="s">
        <v>182</v>
      </c>
      <c r="D11" s="116"/>
      <c r="E11" s="117"/>
    </row>
    <row r="12" spans="1:5" x14ac:dyDescent="0.2">
      <c r="A12" s="11" t="s">
        <v>388</v>
      </c>
      <c r="B12" s="37">
        <v>100000</v>
      </c>
      <c r="C12" s="115" t="s">
        <v>186</v>
      </c>
      <c r="D12" s="116"/>
      <c r="E12" s="117"/>
    </row>
    <row r="13" spans="1:5" x14ac:dyDescent="0.2">
      <c r="A13" s="11" t="s">
        <v>4</v>
      </c>
      <c r="B13" s="27">
        <f>B14</f>
        <v>960000</v>
      </c>
      <c r="C13" s="115"/>
      <c r="D13" s="116"/>
      <c r="E13" s="117"/>
    </row>
    <row r="14" spans="1:5" x14ac:dyDescent="0.2">
      <c r="A14" s="11" t="s">
        <v>185</v>
      </c>
      <c r="B14" s="37">
        <f>C14*D14*E14</f>
        <v>960000</v>
      </c>
      <c r="C14" s="57">
        <v>20000</v>
      </c>
      <c r="D14" s="56">
        <v>12</v>
      </c>
      <c r="E14" s="58">
        <v>4</v>
      </c>
    </row>
    <row r="15" spans="1:5" x14ac:dyDescent="0.2">
      <c r="A15" s="11" t="s">
        <v>179</v>
      </c>
      <c r="B15" s="34">
        <f>B16+B17</f>
        <v>1005</v>
      </c>
      <c r="C15" s="115"/>
      <c r="D15" s="116"/>
      <c r="E15" s="117"/>
    </row>
    <row r="16" spans="1:5" x14ac:dyDescent="0.2">
      <c r="A16" s="11" t="s">
        <v>180</v>
      </c>
      <c r="B16" s="35">
        <v>5</v>
      </c>
      <c r="C16" s="115"/>
      <c r="D16" s="116"/>
      <c r="E16" s="117"/>
    </row>
    <row r="17" spans="1:5" x14ac:dyDescent="0.2">
      <c r="A17" s="11" t="s">
        <v>181</v>
      </c>
      <c r="B17" s="35">
        <v>1000</v>
      </c>
      <c r="C17" s="76"/>
      <c r="D17" s="77"/>
      <c r="E17" s="78"/>
    </row>
    <row r="18" spans="1:5" x14ac:dyDescent="0.2">
      <c r="A18" s="9" t="s">
        <v>5</v>
      </c>
      <c r="B18" s="12">
        <f>SUM(B7,B13,B15)</f>
        <v>17571005</v>
      </c>
      <c r="C18" s="101"/>
      <c r="D18" s="102"/>
      <c r="E18" s="103"/>
    </row>
    <row r="19" spans="1:5" ht="12" customHeight="1" x14ac:dyDescent="0.2"/>
    <row r="20" spans="1:5" x14ac:dyDescent="0.2">
      <c r="A20" s="98" t="s">
        <v>6</v>
      </c>
      <c r="B20" s="99"/>
      <c r="C20" s="99"/>
      <c r="D20" s="99"/>
      <c r="E20" s="100"/>
    </row>
    <row r="21" spans="1:5" x14ac:dyDescent="0.2">
      <c r="A21" s="36" t="s">
        <v>1</v>
      </c>
      <c r="B21" s="36" t="s">
        <v>88</v>
      </c>
      <c r="C21" s="98" t="s">
        <v>2</v>
      </c>
      <c r="D21" s="99"/>
      <c r="E21" s="100"/>
    </row>
    <row r="22" spans="1:5" x14ac:dyDescent="0.2">
      <c r="A22" s="3" t="s">
        <v>7</v>
      </c>
      <c r="B22" s="34"/>
      <c r="C22" s="73"/>
      <c r="D22" s="74"/>
      <c r="E22" s="75"/>
    </row>
    <row r="23" spans="1:5" x14ac:dyDescent="0.2">
      <c r="A23" s="13" t="s">
        <v>32</v>
      </c>
      <c r="B23" s="47">
        <f>B24+B25</f>
        <v>3340240</v>
      </c>
      <c r="C23" s="115"/>
      <c r="D23" s="116"/>
      <c r="E23" s="117"/>
    </row>
    <row r="24" spans="1:5" x14ac:dyDescent="0.2">
      <c r="A24" s="15" t="s">
        <v>30</v>
      </c>
      <c r="B24" s="53">
        <f>事業計画!Z18</f>
        <v>3150000</v>
      </c>
      <c r="C24" s="115" t="s">
        <v>182</v>
      </c>
      <c r="D24" s="116"/>
      <c r="E24" s="117"/>
    </row>
    <row r="25" spans="1:5" x14ac:dyDescent="0.2">
      <c r="A25" s="15" t="s">
        <v>31</v>
      </c>
      <c r="B25" s="52">
        <f>費用配賦!F25</f>
        <v>190240</v>
      </c>
      <c r="C25" s="115" t="s">
        <v>470</v>
      </c>
      <c r="D25" s="116"/>
      <c r="E25" s="117"/>
    </row>
    <row r="26" spans="1:5" x14ac:dyDescent="0.2">
      <c r="A26" s="15" t="s">
        <v>33</v>
      </c>
      <c r="B26" s="54">
        <f>事業計画!$Q$150</f>
        <v>9050000</v>
      </c>
      <c r="C26" s="115" t="s">
        <v>182</v>
      </c>
      <c r="D26" s="116"/>
      <c r="E26" s="117"/>
    </row>
    <row r="27" spans="1:5" x14ac:dyDescent="0.2">
      <c r="A27" s="15" t="s">
        <v>386</v>
      </c>
      <c r="B27" s="54">
        <v>0</v>
      </c>
      <c r="C27" s="115" t="s">
        <v>475</v>
      </c>
      <c r="D27" s="116"/>
      <c r="E27" s="117"/>
    </row>
    <row r="28" spans="1:5" x14ac:dyDescent="0.2">
      <c r="A28" s="13" t="s">
        <v>383</v>
      </c>
      <c r="B28" s="54">
        <f>事業計画!P234</f>
        <v>2480480</v>
      </c>
      <c r="C28" s="115" t="s">
        <v>182</v>
      </c>
      <c r="D28" s="116"/>
      <c r="E28" s="117"/>
    </row>
    <row r="29" spans="1:5" x14ac:dyDescent="0.2">
      <c r="A29" s="13" t="s">
        <v>450</v>
      </c>
      <c r="B29" s="54">
        <f>SUM(B30:B31)</f>
        <v>118048</v>
      </c>
      <c r="C29" s="115"/>
      <c r="D29" s="116"/>
      <c r="E29" s="117"/>
    </row>
    <row r="30" spans="1:5" x14ac:dyDescent="0.2">
      <c r="A30" s="13" t="s">
        <v>451</v>
      </c>
      <c r="B30" s="54">
        <f>SUM(B31:B32)</f>
        <v>78048</v>
      </c>
      <c r="C30" s="115"/>
      <c r="D30" s="116"/>
      <c r="E30" s="117"/>
    </row>
    <row r="31" spans="1:5" x14ac:dyDescent="0.2">
      <c r="A31" s="15" t="s">
        <v>30</v>
      </c>
      <c r="B31" s="53">
        <f>事業計画!AA269</f>
        <v>40000</v>
      </c>
      <c r="C31" s="115" t="s">
        <v>182</v>
      </c>
      <c r="D31" s="116"/>
      <c r="E31" s="117"/>
    </row>
    <row r="32" spans="1:5" x14ac:dyDescent="0.2">
      <c r="A32" s="15" t="s">
        <v>31</v>
      </c>
      <c r="B32" s="52">
        <f>費用配賦!AB25</f>
        <v>38048</v>
      </c>
      <c r="C32" s="115" t="s">
        <v>469</v>
      </c>
      <c r="D32" s="116"/>
      <c r="E32" s="117"/>
    </row>
    <row r="33" spans="1:5" x14ac:dyDescent="0.2">
      <c r="A33" s="13" t="s">
        <v>452</v>
      </c>
      <c r="B33" s="52">
        <f>事業計画!AA278</f>
        <v>20000</v>
      </c>
      <c r="C33" s="115" t="s">
        <v>182</v>
      </c>
      <c r="D33" s="116"/>
      <c r="E33" s="117"/>
    </row>
    <row r="34" spans="1:5" x14ac:dyDescent="0.2">
      <c r="A34" s="13" t="s">
        <v>35</v>
      </c>
      <c r="B34" s="52">
        <f>SUM(B23,B26,B28,B30,B33)</f>
        <v>14968768</v>
      </c>
      <c r="C34" s="115"/>
      <c r="D34" s="116"/>
      <c r="E34" s="117"/>
    </row>
    <row r="35" spans="1:5" x14ac:dyDescent="0.2">
      <c r="A35" s="13"/>
      <c r="B35" s="52"/>
      <c r="C35" s="115"/>
      <c r="D35" s="116"/>
      <c r="E35" s="117"/>
    </row>
    <row r="36" spans="1:5" x14ac:dyDescent="0.2">
      <c r="A36" s="11" t="s">
        <v>34</v>
      </c>
      <c r="B36" s="48"/>
      <c r="C36" s="115"/>
      <c r="D36" s="116"/>
      <c r="E36" s="117"/>
    </row>
    <row r="37" spans="1:5" x14ac:dyDescent="0.2">
      <c r="A37" s="11" t="s">
        <v>155</v>
      </c>
      <c r="B37" s="48"/>
      <c r="C37" s="115"/>
      <c r="D37" s="116"/>
      <c r="E37" s="117"/>
    </row>
    <row r="38" spans="1:5" x14ac:dyDescent="0.2">
      <c r="A38" s="11" t="s">
        <v>156</v>
      </c>
      <c r="B38" s="48">
        <f>C38*D38</f>
        <v>1920000</v>
      </c>
      <c r="C38" s="55">
        <v>160000</v>
      </c>
      <c r="D38" s="56">
        <v>12</v>
      </c>
      <c r="E38" s="14"/>
    </row>
    <row r="39" spans="1:5" x14ac:dyDescent="0.2">
      <c r="A39" s="11"/>
      <c r="B39" s="48">
        <f>C39*D39</f>
        <v>960000</v>
      </c>
      <c r="C39" s="55">
        <v>80000</v>
      </c>
      <c r="D39" s="56">
        <v>12</v>
      </c>
      <c r="E39" s="14"/>
    </row>
    <row r="40" spans="1:5" x14ac:dyDescent="0.2">
      <c r="A40" s="11" t="s">
        <v>157</v>
      </c>
      <c r="B40" s="48">
        <v>72000</v>
      </c>
      <c r="C40" s="55"/>
      <c r="D40" s="2"/>
      <c r="E40" s="14"/>
    </row>
    <row r="41" spans="1:5" x14ac:dyDescent="0.2">
      <c r="A41" s="11" t="s">
        <v>158</v>
      </c>
      <c r="B41" s="48">
        <v>24000</v>
      </c>
      <c r="C41" s="55"/>
      <c r="D41" s="2"/>
      <c r="E41" s="14"/>
    </row>
    <row r="42" spans="1:5" x14ac:dyDescent="0.2">
      <c r="A42" s="32" t="s">
        <v>159</v>
      </c>
      <c r="B42" s="48"/>
      <c r="C42" s="55"/>
      <c r="D42" s="2"/>
      <c r="E42" s="14"/>
    </row>
    <row r="43" spans="1:5" x14ac:dyDescent="0.2">
      <c r="A43" s="13" t="s">
        <v>160</v>
      </c>
      <c r="B43" s="48">
        <f t="shared" ref="B43:B48" si="0">C43*D43</f>
        <v>30000</v>
      </c>
      <c r="C43" s="55">
        <v>2500</v>
      </c>
      <c r="D43" s="56">
        <v>12</v>
      </c>
      <c r="E43" s="14"/>
    </row>
    <row r="44" spans="1:5" x14ac:dyDescent="0.2">
      <c r="A44" s="13" t="s">
        <v>161</v>
      </c>
      <c r="B44" s="48">
        <f t="shared" si="0"/>
        <v>30000</v>
      </c>
      <c r="C44" s="55">
        <v>2500</v>
      </c>
      <c r="D44" s="56">
        <v>12</v>
      </c>
      <c r="E44" s="14"/>
    </row>
    <row r="45" spans="1:5" x14ac:dyDescent="0.2">
      <c r="A45" s="13" t="s">
        <v>162</v>
      </c>
      <c r="B45" s="48">
        <f t="shared" si="0"/>
        <v>36000</v>
      </c>
      <c r="C45" s="55">
        <v>3000</v>
      </c>
      <c r="D45" s="56">
        <v>12</v>
      </c>
      <c r="E45" s="14"/>
    </row>
    <row r="46" spans="1:5" x14ac:dyDescent="0.2">
      <c r="A46" s="13" t="s">
        <v>163</v>
      </c>
      <c r="B46" s="48">
        <f t="shared" si="0"/>
        <v>600000</v>
      </c>
      <c r="C46" s="55">
        <v>50000</v>
      </c>
      <c r="D46" s="56">
        <v>12</v>
      </c>
      <c r="E46" s="14"/>
    </row>
    <row r="47" spans="1:5" x14ac:dyDescent="0.2">
      <c r="A47" s="13" t="s">
        <v>164</v>
      </c>
      <c r="B47" s="48">
        <f t="shared" si="0"/>
        <v>26400</v>
      </c>
      <c r="C47" s="55">
        <v>2200</v>
      </c>
      <c r="D47" s="56">
        <v>12</v>
      </c>
      <c r="E47" s="14"/>
    </row>
    <row r="48" spans="1:5" x14ac:dyDescent="0.2">
      <c r="A48" s="13" t="s">
        <v>165</v>
      </c>
      <c r="B48" s="48">
        <f t="shared" si="0"/>
        <v>26400</v>
      </c>
      <c r="C48" s="55">
        <v>2200</v>
      </c>
      <c r="D48" s="56">
        <v>12</v>
      </c>
      <c r="E48" s="14"/>
    </row>
    <row r="49" spans="1:5" x14ac:dyDescent="0.2">
      <c r="A49" s="13" t="s">
        <v>166</v>
      </c>
      <c r="B49" s="48">
        <v>60000</v>
      </c>
      <c r="C49" s="55"/>
      <c r="D49" s="2"/>
      <c r="E49" s="14"/>
    </row>
    <row r="50" spans="1:5" x14ac:dyDescent="0.2">
      <c r="A50" s="13" t="s">
        <v>167</v>
      </c>
      <c r="B50" s="48">
        <v>20000</v>
      </c>
      <c r="C50" s="13" t="s">
        <v>36</v>
      </c>
      <c r="E50" s="14"/>
    </row>
    <row r="51" spans="1:5" x14ac:dyDescent="0.2">
      <c r="A51" s="13" t="s">
        <v>168</v>
      </c>
      <c r="B51" s="48">
        <v>50000</v>
      </c>
      <c r="C51" s="13" t="s">
        <v>38</v>
      </c>
      <c r="D51" s="26"/>
      <c r="E51" s="43"/>
    </row>
    <row r="52" spans="1:5" x14ac:dyDescent="0.2">
      <c r="A52" s="13" t="s">
        <v>169</v>
      </c>
      <c r="B52" s="48"/>
      <c r="C52" s="285"/>
      <c r="D52" s="286"/>
      <c r="E52" s="287"/>
    </row>
    <row r="53" spans="1:5" x14ac:dyDescent="0.2">
      <c r="A53" s="13" t="s">
        <v>170</v>
      </c>
      <c r="B53" s="48">
        <v>5000</v>
      </c>
      <c r="C53" s="285"/>
      <c r="D53" s="286"/>
      <c r="E53" s="287"/>
    </row>
    <row r="54" spans="1:5" x14ac:dyDescent="0.2">
      <c r="A54" s="13" t="s">
        <v>171</v>
      </c>
      <c r="B54" s="48">
        <v>20000</v>
      </c>
      <c r="C54" s="285"/>
      <c r="D54" s="286"/>
      <c r="E54" s="287"/>
    </row>
    <row r="55" spans="1:5" x14ac:dyDescent="0.2">
      <c r="A55" s="13" t="s">
        <v>172</v>
      </c>
      <c r="B55" s="49"/>
      <c r="C55" s="285"/>
      <c r="D55" s="286"/>
      <c r="E55" s="287"/>
    </row>
    <row r="56" spans="1:5" x14ac:dyDescent="0.2">
      <c r="A56" s="15" t="s">
        <v>173</v>
      </c>
      <c r="B56" s="48">
        <f>費用配賦!H25*-1</f>
        <v>-190240</v>
      </c>
      <c r="C56" s="285"/>
      <c r="D56" s="286"/>
      <c r="E56" s="287"/>
    </row>
    <row r="57" spans="1:5" x14ac:dyDescent="0.2">
      <c r="A57" s="15" t="s">
        <v>174</v>
      </c>
      <c r="B57" s="48">
        <f>SUM(費用配賦!H25,費用配賦!J25,費用配賦!L25,費用配賦!N25)*-1</f>
        <v>-1902400</v>
      </c>
      <c r="C57" s="285"/>
      <c r="D57" s="286"/>
      <c r="E57" s="287"/>
    </row>
    <row r="58" spans="1:5" x14ac:dyDescent="0.2">
      <c r="A58" s="15" t="s">
        <v>402</v>
      </c>
      <c r="B58" s="48">
        <f>SUM(費用配賦!P25,費用配賦!R25,費用配賦!T25,費用配賦!V25)*-1</f>
        <v>0</v>
      </c>
      <c r="C58" s="285"/>
      <c r="D58" s="286"/>
      <c r="E58" s="287"/>
    </row>
    <row r="59" spans="1:5" x14ac:dyDescent="0.2">
      <c r="A59" s="15" t="s">
        <v>391</v>
      </c>
      <c r="B59" s="48">
        <f>SUM(費用配賦!X25,費用配賦!Z25)*-1</f>
        <v>-570720</v>
      </c>
      <c r="C59" s="285"/>
      <c r="D59" s="286"/>
      <c r="E59" s="287"/>
    </row>
    <row r="60" spans="1:5" x14ac:dyDescent="0.2">
      <c r="A60" s="15" t="s">
        <v>454</v>
      </c>
      <c r="B60" s="48">
        <f>SUM(費用配賦!X26,費用配賦!Z26)*-1</f>
        <v>0</v>
      </c>
      <c r="C60" s="285"/>
      <c r="D60" s="286"/>
      <c r="E60" s="287"/>
    </row>
    <row r="61" spans="1:5" x14ac:dyDescent="0.2">
      <c r="A61" s="15" t="s">
        <v>453</v>
      </c>
      <c r="B61" s="48">
        <f>費用配賦!AB25*-1</f>
        <v>-38048</v>
      </c>
      <c r="C61" s="285"/>
      <c r="D61" s="286"/>
      <c r="E61" s="287"/>
    </row>
    <row r="62" spans="1:5" x14ac:dyDescent="0.2">
      <c r="A62" s="15"/>
      <c r="B62" s="48"/>
      <c r="C62" s="285"/>
      <c r="D62" s="286"/>
      <c r="E62" s="287"/>
    </row>
    <row r="63" spans="1:5" x14ac:dyDescent="0.2">
      <c r="A63" s="13" t="s">
        <v>8</v>
      </c>
      <c r="B63" s="50"/>
      <c r="C63" s="115"/>
      <c r="D63" s="116"/>
      <c r="E63" s="117"/>
    </row>
    <row r="64" spans="1:5" x14ac:dyDescent="0.2">
      <c r="A64" s="13" t="s">
        <v>10</v>
      </c>
      <c r="B64" s="50">
        <v>5000</v>
      </c>
      <c r="C64" s="115"/>
      <c r="D64" s="116"/>
      <c r="E64" s="117"/>
    </row>
    <row r="65" spans="1:5" x14ac:dyDescent="0.2">
      <c r="A65" s="13"/>
      <c r="B65" s="50"/>
      <c r="C65" s="115"/>
      <c r="D65" s="116"/>
      <c r="E65" s="117"/>
    </row>
    <row r="66" spans="1:5" x14ac:dyDescent="0.2">
      <c r="A66" s="13" t="s">
        <v>37</v>
      </c>
      <c r="B66" s="50"/>
      <c r="C66" s="115"/>
      <c r="D66" s="116"/>
      <c r="E66" s="117"/>
    </row>
    <row r="67" spans="1:5" x14ac:dyDescent="0.2">
      <c r="A67" s="13" t="s">
        <v>302</v>
      </c>
      <c r="B67" s="50">
        <f>ROUNDDOWN(C67*0.22,-3)+71000</f>
        <v>374000</v>
      </c>
      <c r="C67" s="59">
        <f>B18-SUM(B34,SUM(B38:B59),B64)</f>
        <v>1380797</v>
      </c>
      <c r="D67" s="61" t="s">
        <v>300</v>
      </c>
      <c r="E67" s="60">
        <f>ROUNDDOWN(C67*0.22,-3)</f>
        <v>303000</v>
      </c>
    </row>
    <row r="68" spans="1:5" x14ac:dyDescent="0.2">
      <c r="A68" s="13"/>
      <c r="B68" s="50"/>
      <c r="C68" s="115" t="s">
        <v>301</v>
      </c>
      <c r="D68" s="116"/>
      <c r="E68" s="117"/>
    </row>
    <row r="69" spans="1:5" x14ac:dyDescent="0.2">
      <c r="A69" s="13" t="s">
        <v>9</v>
      </c>
      <c r="B69" s="50"/>
      <c r="C69" s="115"/>
      <c r="D69" s="116"/>
      <c r="E69" s="117"/>
    </row>
    <row r="70" spans="1:5" x14ac:dyDescent="0.2">
      <c r="A70" s="13"/>
      <c r="B70" s="50">
        <f>B18-SUM(B34,SUM(B38:B59),B64,B67)</f>
        <v>1006797</v>
      </c>
      <c r="C70" s="76"/>
      <c r="D70" s="77"/>
      <c r="E70" s="78"/>
    </row>
    <row r="71" spans="1:5" x14ac:dyDescent="0.2">
      <c r="A71" s="10" t="s">
        <v>5</v>
      </c>
      <c r="B71" s="51">
        <f>B18</f>
        <v>17571005</v>
      </c>
      <c r="C71" s="101"/>
      <c r="D71" s="102"/>
      <c r="E71" s="103"/>
    </row>
  </sheetData>
  <mergeCells count="51">
    <mergeCell ref="A1:E1"/>
    <mergeCell ref="C68:E68"/>
    <mergeCell ref="C56:E56"/>
    <mergeCell ref="C57:E57"/>
    <mergeCell ref="C37:E37"/>
    <mergeCell ref="C52:E52"/>
    <mergeCell ref="C53:E53"/>
    <mergeCell ref="C54:E54"/>
    <mergeCell ref="C55:E55"/>
    <mergeCell ref="C61:E61"/>
    <mergeCell ref="C65:E65"/>
    <mergeCell ref="C66:E66"/>
    <mergeCell ref="C58:E58"/>
    <mergeCell ref="C60:E60"/>
    <mergeCell ref="C59:E59"/>
    <mergeCell ref="C30:E30"/>
    <mergeCell ref="C33:E33"/>
    <mergeCell ref="C34:E34"/>
    <mergeCell ref="C35:E35"/>
    <mergeCell ref="C31:E31"/>
    <mergeCell ref="C32:E32"/>
    <mergeCell ref="C36:E36"/>
    <mergeCell ref="C71:E71"/>
    <mergeCell ref="C21:E21"/>
    <mergeCell ref="A20:E20"/>
    <mergeCell ref="C18:E18"/>
    <mergeCell ref="C23:E23"/>
    <mergeCell ref="C24:E24"/>
    <mergeCell ref="C25:E25"/>
    <mergeCell ref="C28:E28"/>
    <mergeCell ref="C70:E70"/>
    <mergeCell ref="C29:E29"/>
    <mergeCell ref="C69:E69"/>
    <mergeCell ref="C62:E62"/>
    <mergeCell ref="C63:E63"/>
    <mergeCell ref="C64:E64"/>
    <mergeCell ref="C27:E27"/>
    <mergeCell ref="C26:E26"/>
    <mergeCell ref="C6:E6"/>
    <mergeCell ref="A5:E5"/>
    <mergeCell ref="C7:E7"/>
    <mergeCell ref="C8:E8"/>
    <mergeCell ref="C9:E9"/>
    <mergeCell ref="C11:E11"/>
    <mergeCell ref="C12:E12"/>
    <mergeCell ref="C13:E13"/>
    <mergeCell ref="C15:E15"/>
    <mergeCell ref="C16:E16"/>
    <mergeCell ref="C17:E17"/>
    <mergeCell ref="C22:E22"/>
    <mergeCell ref="C10:E10"/>
  </mergeCells>
  <phoneticPr fontId="2"/>
  <printOptions horizontalCentered="1"/>
  <pageMargins left="0.9055118110236221" right="0.9055118110236221" top="0.59055118110236227" bottom="0.39370078740157483" header="0.51181102362204722" footer="0.11811023622047245"/>
  <pageSetup paperSize="9" scale="81" fitToWidth="0" orientation="portrait" r:id="rId1"/>
  <headerFooter alignWithMargins="0">
    <oddFooter>&amp;L&amp;F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AE30"/>
  <sheetViews>
    <sheetView workbookViewId="0">
      <selection activeCell="C182" sqref="C182:O182"/>
    </sheetView>
  </sheetViews>
  <sheetFormatPr defaultColWidth="9" defaultRowHeight="13.2" x14ac:dyDescent="0.2"/>
  <cols>
    <col min="1" max="1" width="9" style="1"/>
    <col min="2" max="2" width="12.109375" style="1" customWidth="1"/>
    <col min="3" max="3" width="10.109375" style="1" customWidth="1"/>
    <col min="4" max="4" width="9" style="1"/>
    <col min="5" max="5" width="5.44140625" style="1" customWidth="1"/>
    <col min="6" max="6" width="8.6640625" style="1" customWidth="1"/>
    <col min="7" max="7" width="5.33203125" style="1" customWidth="1"/>
    <col min="8" max="8" width="8.6640625" style="1" customWidth="1"/>
    <col min="9" max="9" width="5.6640625" style="1" customWidth="1"/>
    <col min="10" max="10" width="9" style="1"/>
    <col min="11" max="11" width="5" style="1" customWidth="1"/>
    <col min="12" max="12" width="9" style="1"/>
    <col min="13" max="13" width="5.21875" style="1" customWidth="1"/>
    <col min="14" max="14" width="8.6640625" style="1" customWidth="1"/>
    <col min="15" max="15" width="5.33203125" style="1" customWidth="1"/>
    <col min="16" max="16" width="8.6640625" style="1" customWidth="1"/>
    <col min="17" max="17" width="5.6640625" style="1" customWidth="1"/>
    <col min="18" max="18" width="9" style="1"/>
    <col min="19" max="19" width="5" style="1" customWidth="1"/>
    <col min="20" max="20" width="9" style="1"/>
    <col min="21" max="21" width="5.21875" style="1" customWidth="1"/>
    <col min="22" max="22" width="8.6640625" style="1" customWidth="1"/>
    <col min="23" max="23" width="5.44140625" style="1" customWidth="1"/>
    <col min="24" max="24" width="8.21875" style="1" customWidth="1"/>
    <col min="25" max="25" width="5.44140625" style="1" customWidth="1"/>
    <col min="26" max="26" width="8.21875" style="1" customWidth="1"/>
    <col min="27" max="27" width="5.44140625" style="1" customWidth="1"/>
    <col min="28" max="28" width="8.21875" style="1" customWidth="1"/>
    <col min="29" max="29" width="5.44140625" style="1" customWidth="1"/>
    <col min="30" max="30" width="8.44140625" style="1" customWidth="1"/>
    <col min="31" max="31" width="9.21875" style="1" bestFit="1" customWidth="1"/>
    <col min="32" max="16384" width="9" style="1"/>
  </cols>
  <sheetData>
    <row r="2" spans="2:30" x14ac:dyDescent="0.2">
      <c r="B2" s="1" t="s">
        <v>28</v>
      </c>
    </row>
    <row r="3" spans="2:30" ht="19.2" x14ac:dyDescent="0.2">
      <c r="B3" s="289" t="s">
        <v>288</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row>
    <row r="4" spans="2:30" x14ac:dyDescent="0.2">
      <c r="B4" s="189" t="s">
        <v>178</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row>
    <row r="5" spans="2:30" x14ac:dyDescent="0.2">
      <c r="B5" s="189" t="s">
        <v>175</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row>
    <row r="6" spans="2:30" x14ac:dyDescent="0.2">
      <c r="AD6" s="1" t="s">
        <v>17</v>
      </c>
    </row>
    <row r="7" spans="2:30" ht="13.5" customHeight="1" x14ac:dyDescent="0.2">
      <c r="B7" s="290" t="s">
        <v>1</v>
      </c>
      <c r="C7" s="290" t="s">
        <v>11</v>
      </c>
      <c r="D7" s="290" t="s">
        <v>12</v>
      </c>
      <c r="E7" s="293" t="s">
        <v>29</v>
      </c>
      <c r="F7" s="294"/>
      <c r="G7" s="297" t="s">
        <v>18</v>
      </c>
      <c r="H7" s="298"/>
      <c r="I7" s="298"/>
      <c r="J7" s="298"/>
      <c r="K7" s="298"/>
      <c r="L7" s="298"/>
      <c r="M7" s="298"/>
      <c r="N7" s="299"/>
      <c r="O7" s="297" t="s">
        <v>390</v>
      </c>
      <c r="P7" s="298"/>
      <c r="Q7" s="298"/>
      <c r="R7" s="298"/>
      <c r="S7" s="298"/>
      <c r="T7" s="298"/>
      <c r="U7" s="298"/>
      <c r="V7" s="299"/>
      <c r="W7" s="297" t="s">
        <v>289</v>
      </c>
      <c r="X7" s="298"/>
      <c r="Y7" s="298"/>
      <c r="Z7" s="299"/>
      <c r="AA7" s="293" t="s">
        <v>14</v>
      </c>
      <c r="AB7" s="294"/>
      <c r="AC7" s="293" t="s">
        <v>13</v>
      </c>
      <c r="AD7" s="294"/>
    </row>
    <row r="8" spans="2:30" x14ac:dyDescent="0.2">
      <c r="B8" s="291"/>
      <c r="C8" s="291"/>
      <c r="D8" s="291"/>
      <c r="E8" s="295"/>
      <c r="F8" s="296"/>
      <c r="G8" s="297" t="s">
        <v>19</v>
      </c>
      <c r="H8" s="299"/>
      <c r="I8" s="297" t="s">
        <v>20</v>
      </c>
      <c r="J8" s="299"/>
      <c r="K8" s="297" t="s">
        <v>21</v>
      </c>
      <c r="L8" s="299"/>
      <c r="M8" s="297" t="s">
        <v>22</v>
      </c>
      <c r="N8" s="299"/>
      <c r="O8" s="297" t="s">
        <v>19</v>
      </c>
      <c r="P8" s="299"/>
      <c r="Q8" s="297" t="s">
        <v>20</v>
      </c>
      <c r="R8" s="299"/>
      <c r="S8" s="297" t="s">
        <v>21</v>
      </c>
      <c r="T8" s="299"/>
      <c r="U8" s="297" t="s">
        <v>22</v>
      </c>
      <c r="V8" s="299"/>
      <c r="W8" s="295" t="s">
        <v>291</v>
      </c>
      <c r="X8" s="296"/>
      <c r="Y8" s="295" t="s">
        <v>290</v>
      </c>
      <c r="Z8" s="296"/>
      <c r="AA8" s="295"/>
      <c r="AB8" s="296"/>
      <c r="AC8" s="295"/>
      <c r="AD8" s="296"/>
    </row>
    <row r="9" spans="2:30" x14ac:dyDescent="0.2">
      <c r="B9" s="292"/>
      <c r="C9" s="292"/>
      <c r="D9" s="292"/>
      <c r="E9" s="19" t="s">
        <v>15</v>
      </c>
      <c r="F9" s="19" t="s">
        <v>16</v>
      </c>
      <c r="G9" s="19" t="s">
        <v>15</v>
      </c>
      <c r="H9" s="19" t="s">
        <v>16</v>
      </c>
      <c r="I9" s="19" t="s">
        <v>15</v>
      </c>
      <c r="J9" s="19" t="s">
        <v>16</v>
      </c>
      <c r="K9" s="19" t="s">
        <v>15</v>
      </c>
      <c r="L9" s="19" t="s">
        <v>16</v>
      </c>
      <c r="M9" s="19" t="s">
        <v>15</v>
      </c>
      <c r="N9" s="19" t="s">
        <v>16</v>
      </c>
      <c r="O9" s="19" t="s">
        <v>15</v>
      </c>
      <c r="P9" s="19" t="s">
        <v>16</v>
      </c>
      <c r="Q9" s="19" t="s">
        <v>15</v>
      </c>
      <c r="R9" s="19" t="s">
        <v>16</v>
      </c>
      <c r="S9" s="19" t="s">
        <v>15</v>
      </c>
      <c r="T9" s="19" t="s">
        <v>16</v>
      </c>
      <c r="U9" s="19" t="s">
        <v>15</v>
      </c>
      <c r="V9" s="19" t="s">
        <v>16</v>
      </c>
      <c r="W9" s="19" t="s">
        <v>15</v>
      </c>
      <c r="X9" s="19" t="s">
        <v>16</v>
      </c>
      <c r="Y9" s="19" t="s">
        <v>15</v>
      </c>
      <c r="Z9" s="19" t="s">
        <v>16</v>
      </c>
      <c r="AA9" s="19" t="s">
        <v>15</v>
      </c>
      <c r="AB9" s="19" t="s">
        <v>16</v>
      </c>
      <c r="AC9" s="19" t="s">
        <v>15</v>
      </c>
      <c r="AD9" s="19" t="s">
        <v>16</v>
      </c>
    </row>
    <row r="10" spans="2:30" x14ac:dyDescent="0.2">
      <c r="B10" s="45" t="str">
        <f>収支予算!A37</f>
        <v>　１．人件費</v>
      </c>
      <c r="C10" s="44"/>
      <c r="D10" s="44"/>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2:30" x14ac:dyDescent="0.2">
      <c r="B11" s="45" t="str">
        <f>収支予算!A38</f>
        <v>　　(1)職員給料</v>
      </c>
      <c r="C11" s="21">
        <f>収支予算!B38</f>
        <v>1920000</v>
      </c>
      <c r="D11" s="20" t="s">
        <v>23</v>
      </c>
      <c r="E11" s="22">
        <v>0.05</v>
      </c>
      <c r="F11" s="23">
        <f t="shared" ref="F11:F23" si="0">C11*E11</f>
        <v>96000</v>
      </c>
      <c r="G11" s="22">
        <v>0.05</v>
      </c>
      <c r="H11" s="23">
        <f>$C11*G11</f>
        <v>96000</v>
      </c>
      <c r="I11" s="22">
        <v>0.05</v>
      </c>
      <c r="J11" s="23">
        <f t="shared" ref="J11:J22" si="1">$C11*I11</f>
        <v>96000</v>
      </c>
      <c r="K11" s="22">
        <v>0.15</v>
      </c>
      <c r="L11" s="23">
        <f t="shared" ref="L11:L22" si="2">$C11*K11</f>
        <v>288000</v>
      </c>
      <c r="M11" s="22">
        <v>0.25</v>
      </c>
      <c r="N11" s="23">
        <f t="shared" ref="N11:N22" si="3">$C11*M11</f>
        <v>480000</v>
      </c>
      <c r="O11" s="22">
        <v>0</v>
      </c>
      <c r="P11" s="23">
        <f>$C11*O11</f>
        <v>0</v>
      </c>
      <c r="Q11" s="22">
        <v>0</v>
      </c>
      <c r="R11" s="23">
        <f t="shared" ref="R11:R14" si="4">$C11*Q11</f>
        <v>0</v>
      </c>
      <c r="S11" s="22">
        <v>0</v>
      </c>
      <c r="T11" s="23">
        <f t="shared" ref="T11:T14" si="5">$C11*S11</f>
        <v>0</v>
      </c>
      <c r="U11" s="22">
        <v>0</v>
      </c>
      <c r="V11" s="23">
        <f t="shared" ref="V11:V14" si="6">$C11*U11</f>
        <v>0</v>
      </c>
      <c r="W11" s="22">
        <v>0.1</v>
      </c>
      <c r="X11" s="23">
        <f t="shared" ref="X11:X22" si="7">$C11*W11</f>
        <v>192000</v>
      </c>
      <c r="Y11" s="22">
        <v>0.05</v>
      </c>
      <c r="Z11" s="23">
        <f t="shared" ref="Z11:Z14" si="8">$C11*Y11</f>
        <v>96000</v>
      </c>
      <c r="AA11" s="22">
        <v>0.01</v>
      </c>
      <c r="AB11" s="23">
        <f t="shared" ref="AB11:AB22" si="9">$C11*AA11</f>
        <v>19200</v>
      </c>
      <c r="AC11" s="22">
        <f>1-SUM(E11,G11,I11,K11,M11,W11,Y11,AA11,O11,Q11,S11,U11)</f>
        <v>0.28999999999999992</v>
      </c>
      <c r="AD11" s="23">
        <f t="shared" ref="AD11:AD22" si="10">$C11*AC11</f>
        <v>556799.99999999988</v>
      </c>
    </row>
    <row r="12" spans="2:30" x14ac:dyDescent="0.2">
      <c r="B12" s="45"/>
      <c r="C12" s="21">
        <f>収支予算!B39</f>
        <v>960000</v>
      </c>
      <c r="D12" s="20"/>
      <c r="E12" s="22">
        <v>0.05</v>
      </c>
      <c r="F12" s="23">
        <f t="shared" ref="F12" si="11">C12*E12</f>
        <v>48000</v>
      </c>
      <c r="G12" s="22">
        <v>0.05</v>
      </c>
      <c r="H12" s="23">
        <f>$C12*G12</f>
        <v>48000</v>
      </c>
      <c r="I12" s="22">
        <v>0.05</v>
      </c>
      <c r="J12" s="23">
        <f t="shared" ref="J12" si="12">$C12*I12</f>
        <v>48000</v>
      </c>
      <c r="K12" s="22">
        <v>0.15</v>
      </c>
      <c r="L12" s="23">
        <f t="shared" ref="L12" si="13">$C12*K12</f>
        <v>144000</v>
      </c>
      <c r="M12" s="22">
        <v>0.25</v>
      </c>
      <c r="N12" s="23">
        <f t="shared" ref="N12" si="14">$C12*M12</f>
        <v>240000</v>
      </c>
      <c r="O12" s="22">
        <v>0</v>
      </c>
      <c r="P12" s="23">
        <f>$C12*O12</f>
        <v>0</v>
      </c>
      <c r="Q12" s="22">
        <v>0</v>
      </c>
      <c r="R12" s="23">
        <f t="shared" ref="R12" si="15">$C12*Q12</f>
        <v>0</v>
      </c>
      <c r="S12" s="22">
        <v>0</v>
      </c>
      <c r="T12" s="23">
        <f t="shared" ref="T12" si="16">$C12*S12</f>
        <v>0</v>
      </c>
      <c r="U12" s="22">
        <v>0</v>
      </c>
      <c r="V12" s="23">
        <f t="shared" ref="V12" si="17">$C12*U12</f>
        <v>0</v>
      </c>
      <c r="W12" s="22">
        <v>0.1</v>
      </c>
      <c r="X12" s="23">
        <f t="shared" ref="X12" si="18">$C12*W12</f>
        <v>96000</v>
      </c>
      <c r="Y12" s="22">
        <v>0.05</v>
      </c>
      <c r="Z12" s="23">
        <f t="shared" ref="Z12" si="19">$C12*Y12</f>
        <v>48000</v>
      </c>
      <c r="AA12" s="22">
        <v>0.01</v>
      </c>
      <c r="AB12" s="23">
        <f t="shared" ref="AB12" si="20">$C12*AA12</f>
        <v>9600</v>
      </c>
      <c r="AC12" s="22">
        <f>1-SUM(E12,G12,I12,K12,M12,W12,Y12,AA12,O12,Q12,S12,U12)</f>
        <v>0.28999999999999992</v>
      </c>
      <c r="AD12" s="23">
        <f t="shared" ref="AD12" si="21">$C12*AC12</f>
        <v>278399.99999999994</v>
      </c>
    </row>
    <row r="13" spans="2:30" x14ac:dyDescent="0.2">
      <c r="B13" s="45" t="str">
        <f>収支予算!A40</f>
        <v>　　(2)法定福利費</v>
      </c>
      <c r="C13" s="21">
        <f>収支予算!B40</f>
        <v>72000</v>
      </c>
      <c r="D13" s="20" t="s">
        <v>23</v>
      </c>
      <c r="E13" s="22">
        <v>0.05</v>
      </c>
      <c r="F13" s="23">
        <f t="shared" si="0"/>
        <v>3600</v>
      </c>
      <c r="G13" s="22">
        <v>0.05</v>
      </c>
      <c r="H13" s="23">
        <f t="shared" ref="H13:H22" si="22">$C13*G13</f>
        <v>3600</v>
      </c>
      <c r="I13" s="22">
        <v>0.05</v>
      </c>
      <c r="J13" s="23">
        <f t="shared" si="1"/>
        <v>3600</v>
      </c>
      <c r="K13" s="22">
        <v>0.15</v>
      </c>
      <c r="L13" s="23">
        <f t="shared" si="2"/>
        <v>10800</v>
      </c>
      <c r="M13" s="22">
        <v>0.25</v>
      </c>
      <c r="N13" s="23">
        <f t="shared" si="3"/>
        <v>18000</v>
      </c>
      <c r="O13" s="22">
        <v>0</v>
      </c>
      <c r="P13" s="23">
        <f t="shared" ref="P13:P14" si="23">$C13*O13</f>
        <v>0</v>
      </c>
      <c r="Q13" s="22">
        <v>0</v>
      </c>
      <c r="R13" s="23">
        <f t="shared" si="4"/>
        <v>0</v>
      </c>
      <c r="S13" s="22">
        <v>0</v>
      </c>
      <c r="T13" s="23">
        <f t="shared" si="5"/>
        <v>0</v>
      </c>
      <c r="U13" s="22">
        <v>0</v>
      </c>
      <c r="V13" s="23">
        <f t="shared" si="6"/>
        <v>0</v>
      </c>
      <c r="W13" s="22">
        <v>0.1</v>
      </c>
      <c r="X13" s="23">
        <f t="shared" si="7"/>
        <v>7200</v>
      </c>
      <c r="Y13" s="22">
        <v>0.05</v>
      </c>
      <c r="Z13" s="23">
        <f t="shared" si="8"/>
        <v>3600</v>
      </c>
      <c r="AA13" s="22">
        <v>0.01</v>
      </c>
      <c r="AB13" s="23">
        <f t="shared" si="9"/>
        <v>720</v>
      </c>
      <c r="AC13" s="22">
        <f t="shared" ref="AC13:AC14" si="24">1-SUM(E13,G13,I13,K13,M13,W13,Y13,AA13,O13,Q13,S13,U13)</f>
        <v>0.28999999999999992</v>
      </c>
      <c r="AD13" s="23">
        <f t="shared" si="10"/>
        <v>20879.999999999996</v>
      </c>
    </row>
    <row r="14" spans="2:30" x14ac:dyDescent="0.2">
      <c r="B14" s="45" t="str">
        <f>収支予算!A41</f>
        <v>　　(3)福利厚生費</v>
      </c>
      <c r="C14" s="21">
        <f>収支予算!B41</f>
        <v>24000</v>
      </c>
      <c r="D14" s="20" t="s">
        <v>23</v>
      </c>
      <c r="E14" s="22">
        <v>0.05</v>
      </c>
      <c r="F14" s="23">
        <f t="shared" si="0"/>
        <v>1200</v>
      </c>
      <c r="G14" s="22">
        <v>0.05</v>
      </c>
      <c r="H14" s="23">
        <f t="shared" si="22"/>
        <v>1200</v>
      </c>
      <c r="I14" s="22">
        <v>0.05</v>
      </c>
      <c r="J14" s="23">
        <f t="shared" si="1"/>
        <v>1200</v>
      </c>
      <c r="K14" s="22">
        <v>0.15</v>
      </c>
      <c r="L14" s="23">
        <f t="shared" si="2"/>
        <v>3600</v>
      </c>
      <c r="M14" s="22">
        <v>0.25</v>
      </c>
      <c r="N14" s="23">
        <f t="shared" si="3"/>
        <v>6000</v>
      </c>
      <c r="O14" s="22">
        <v>0</v>
      </c>
      <c r="P14" s="23">
        <f t="shared" si="23"/>
        <v>0</v>
      </c>
      <c r="Q14" s="22">
        <v>0</v>
      </c>
      <c r="R14" s="23">
        <f t="shared" si="4"/>
        <v>0</v>
      </c>
      <c r="S14" s="22">
        <v>0</v>
      </c>
      <c r="T14" s="23">
        <f t="shared" si="5"/>
        <v>0</v>
      </c>
      <c r="U14" s="22">
        <v>0</v>
      </c>
      <c r="V14" s="23">
        <f t="shared" si="6"/>
        <v>0</v>
      </c>
      <c r="W14" s="22">
        <v>0.1</v>
      </c>
      <c r="X14" s="23">
        <f t="shared" si="7"/>
        <v>2400</v>
      </c>
      <c r="Y14" s="22">
        <v>0.05</v>
      </c>
      <c r="Z14" s="23">
        <f t="shared" si="8"/>
        <v>1200</v>
      </c>
      <c r="AA14" s="22">
        <v>0.01</v>
      </c>
      <c r="AB14" s="23">
        <f t="shared" si="9"/>
        <v>240</v>
      </c>
      <c r="AC14" s="22">
        <f t="shared" si="24"/>
        <v>0.28999999999999992</v>
      </c>
      <c r="AD14" s="23">
        <f t="shared" si="10"/>
        <v>6959.9999999999982</v>
      </c>
    </row>
    <row r="15" spans="2:30" x14ac:dyDescent="0.2">
      <c r="B15" s="45" t="str">
        <f>収支予算!A42</f>
        <v>　２．業務費</v>
      </c>
      <c r="C15" s="21"/>
      <c r="D15" s="20"/>
      <c r="E15" s="22"/>
      <c r="F15" s="23"/>
      <c r="G15" s="22"/>
      <c r="H15" s="23"/>
      <c r="I15" s="22"/>
      <c r="J15" s="23"/>
      <c r="K15" s="22"/>
      <c r="L15" s="23"/>
      <c r="M15" s="22"/>
      <c r="N15" s="23"/>
      <c r="O15" s="22"/>
      <c r="P15" s="23"/>
      <c r="Q15" s="22"/>
      <c r="R15" s="23"/>
      <c r="S15" s="22"/>
      <c r="T15" s="23"/>
      <c r="U15" s="22"/>
      <c r="V15" s="23"/>
      <c r="W15" s="22"/>
      <c r="X15" s="23"/>
      <c r="Y15" s="22"/>
      <c r="Z15" s="23"/>
      <c r="AA15" s="22"/>
      <c r="AB15" s="23"/>
      <c r="AC15" s="22"/>
      <c r="AD15" s="23"/>
    </row>
    <row r="16" spans="2:30" x14ac:dyDescent="0.2">
      <c r="B16" s="45" t="str">
        <f>収支予算!A43</f>
        <v>　　(1)事務用品費</v>
      </c>
      <c r="C16" s="21">
        <f>収支予算!B43</f>
        <v>30000</v>
      </c>
      <c r="D16" s="20" t="s">
        <v>25</v>
      </c>
      <c r="E16" s="22">
        <v>0.05</v>
      </c>
      <c r="F16" s="23">
        <f t="shared" si="0"/>
        <v>1500</v>
      </c>
      <c r="G16" s="22">
        <v>0.05</v>
      </c>
      <c r="H16" s="23">
        <f t="shared" si="22"/>
        <v>1500</v>
      </c>
      <c r="I16" s="22">
        <v>0.05</v>
      </c>
      <c r="J16" s="23">
        <f t="shared" si="1"/>
        <v>1500</v>
      </c>
      <c r="K16" s="22">
        <v>0.15</v>
      </c>
      <c r="L16" s="23">
        <f t="shared" si="2"/>
        <v>4500</v>
      </c>
      <c r="M16" s="22">
        <v>0.25</v>
      </c>
      <c r="N16" s="23">
        <f t="shared" si="3"/>
        <v>7500</v>
      </c>
      <c r="O16" s="22">
        <v>0</v>
      </c>
      <c r="P16" s="23">
        <f t="shared" ref="P16:P23" si="25">$C16*O16</f>
        <v>0</v>
      </c>
      <c r="Q16" s="22">
        <v>0</v>
      </c>
      <c r="R16" s="23">
        <f t="shared" ref="R16:R23" si="26">$C16*Q16</f>
        <v>0</v>
      </c>
      <c r="S16" s="22">
        <v>0</v>
      </c>
      <c r="T16" s="23">
        <f t="shared" ref="T16:T23" si="27">$C16*S16</f>
        <v>0</v>
      </c>
      <c r="U16" s="22">
        <v>0</v>
      </c>
      <c r="V16" s="23">
        <f t="shared" ref="V16:V23" si="28">$C16*U16</f>
        <v>0</v>
      </c>
      <c r="W16" s="22">
        <v>0.1</v>
      </c>
      <c r="X16" s="23">
        <f t="shared" si="7"/>
        <v>3000</v>
      </c>
      <c r="Y16" s="22">
        <v>0.05</v>
      </c>
      <c r="Z16" s="23">
        <f t="shared" ref="Z16:Z23" si="29">$C16*Y16</f>
        <v>1500</v>
      </c>
      <c r="AA16" s="22">
        <v>0.01</v>
      </c>
      <c r="AB16" s="23">
        <f t="shared" si="9"/>
        <v>300</v>
      </c>
      <c r="AC16" s="22">
        <f t="shared" ref="AC16:AC23" si="30">1-SUM(E16,G16,I16,K16,M16,W16,Y16,AA16,O16,Q16,S16,U16)</f>
        <v>0.28999999999999992</v>
      </c>
      <c r="AD16" s="23">
        <f t="shared" si="10"/>
        <v>8699.9999999999982</v>
      </c>
    </row>
    <row r="17" spans="2:31" x14ac:dyDescent="0.2">
      <c r="B17" s="45" t="str">
        <f>収支予算!A44</f>
        <v>　　(2)消耗品費</v>
      </c>
      <c r="C17" s="21">
        <f>収支予算!B44</f>
        <v>30000</v>
      </c>
      <c r="D17" s="20" t="s">
        <v>25</v>
      </c>
      <c r="E17" s="22">
        <v>0.05</v>
      </c>
      <c r="F17" s="23">
        <f t="shared" si="0"/>
        <v>1500</v>
      </c>
      <c r="G17" s="22">
        <v>0.05</v>
      </c>
      <c r="H17" s="23">
        <f t="shared" si="22"/>
        <v>1500</v>
      </c>
      <c r="I17" s="22">
        <v>0.05</v>
      </c>
      <c r="J17" s="23">
        <f t="shared" si="1"/>
        <v>1500</v>
      </c>
      <c r="K17" s="22">
        <v>0.15</v>
      </c>
      <c r="L17" s="23">
        <f t="shared" si="2"/>
        <v>4500</v>
      </c>
      <c r="M17" s="22">
        <v>0.25</v>
      </c>
      <c r="N17" s="23">
        <f t="shared" si="3"/>
        <v>7500</v>
      </c>
      <c r="O17" s="22">
        <v>0</v>
      </c>
      <c r="P17" s="23">
        <f t="shared" si="25"/>
        <v>0</v>
      </c>
      <c r="Q17" s="22">
        <v>0</v>
      </c>
      <c r="R17" s="23">
        <f t="shared" si="26"/>
        <v>0</v>
      </c>
      <c r="S17" s="22">
        <v>0</v>
      </c>
      <c r="T17" s="23">
        <f t="shared" si="27"/>
        <v>0</v>
      </c>
      <c r="U17" s="22">
        <v>0</v>
      </c>
      <c r="V17" s="23">
        <f t="shared" si="28"/>
        <v>0</v>
      </c>
      <c r="W17" s="22">
        <v>0.1</v>
      </c>
      <c r="X17" s="23">
        <f t="shared" si="7"/>
        <v>3000</v>
      </c>
      <c r="Y17" s="22">
        <v>0.05</v>
      </c>
      <c r="Z17" s="23">
        <f t="shared" si="29"/>
        <v>1500</v>
      </c>
      <c r="AA17" s="22">
        <v>0.01</v>
      </c>
      <c r="AB17" s="23">
        <f t="shared" si="9"/>
        <v>300</v>
      </c>
      <c r="AC17" s="22">
        <f t="shared" si="30"/>
        <v>0.28999999999999992</v>
      </c>
      <c r="AD17" s="23">
        <f t="shared" si="10"/>
        <v>8699.9999999999982</v>
      </c>
    </row>
    <row r="18" spans="2:31" x14ac:dyDescent="0.2">
      <c r="B18" s="45" t="str">
        <f>収支予算!A45</f>
        <v>　　(3)通信運搬費</v>
      </c>
      <c r="C18" s="21">
        <f>収支予算!B45</f>
        <v>36000</v>
      </c>
      <c r="D18" s="20" t="s">
        <v>26</v>
      </c>
      <c r="E18" s="22">
        <v>0.05</v>
      </c>
      <c r="F18" s="23">
        <f t="shared" si="0"/>
        <v>1800</v>
      </c>
      <c r="G18" s="22">
        <v>0.05</v>
      </c>
      <c r="H18" s="23">
        <f t="shared" si="22"/>
        <v>1800</v>
      </c>
      <c r="I18" s="22">
        <v>0.05</v>
      </c>
      <c r="J18" s="23">
        <f t="shared" si="1"/>
        <v>1800</v>
      </c>
      <c r="K18" s="22">
        <v>0.15</v>
      </c>
      <c r="L18" s="23">
        <f t="shared" si="2"/>
        <v>5400</v>
      </c>
      <c r="M18" s="22">
        <v>0.25</v>
      </c>
      <c r="N18" s="23">
        <f t="shared" si="3"/>
        <v>9000</v>
      </c>
      <c r="O18" s="22">
        <v>0</v>
      </c>
      <c r="P18" s="23">
        <f t="shared" si="25"/>
        <v>0</v>
      </c>
      <c r="Q18" s="22">
        <v>0</v>
      </c>
      <c r="R18" s="23">
        <f t="shared" si="26"/>
        <v>0</v>
      </c>
      <c r="S18" s="22">
        <v>0</v>
      </c>
      <c r="T18" s="23">
        <f t="shared" si="27"/>
        <v>0</v>
      </c>
      <c r="U18" s="22">
        <v>0</v>
      </c>
      <c r="V18" s="23">
        <f t="shared" si="28"/>
        <v>0</v>
      </c>
      <c r="W18" s="22">
        <v>0.1</v>
      </c>
      <c r="X18" s="23">
        <f t="shared" si="7"/>
        <v>3600</v>
      </c>
      <c r="Y18" s="22">
        <v>0.05</v>
      </c>
      <c r="Z18" s="23">
        <f t="shared" si="29"/>
        <v>1800</v>
      </c>
      <c r="AA18" s="22">
        <v>0.01</v>
      </c>
      <c r="AB18" s="23">
        <f t="shared" si="9"/>
        <v>360</v>
      </c>
      <c r="AC18" s="22">
        <f t="shared" si="30"/>
        <v>0.28999999999999992</v>
      </c>
      <c r="AD18" s="23">
        <f t="shared" si="10"/>
        <v>10439.999999999998</v>
      </c>
    </row>
    <row r="19" spans="2:31" x14ac:dyDescent="0.2">
      <c r="B19" s="45" t="str">
        <f>収支予算!A46</f>
        <v>　　(4)地代家賃</v>
      </c>
      <c r="C19" s="21">
        <f>収支予算!B46</f>
        <v>600000</v>
      </c>
      <c r="D19" s="20" t="s">
        <v>27</v>
      </c>
      <c r="E19" s="22">
        <v>0.05</v>
      </c>
      <c r="F19" s="23">
        <f t="shared" si="0"/>
        <v>30000</v>
      </c>
      <c r="G19" s="22">
        <v>0.05</v>
      </c>
      <c r="H19" s="23">
        <f t="shared" si="22"/>
        <v>30000</v>
      </c>
      <c r="I19" s="22">
        <v>0.05</v>
      </c>
      <c r="J19" s="23">
        <f t="shared" si="1"/>
        <v>30000</v>
      </c>
      <c r="K19" s="22">
        <v>0.15</v>
      </c>
      <c r="L19" s="23">
        <f t="shared" si="2"/>
        <v>90000</v>
      </c>
      <c r="M19" s="22">
        <v>0.25</v>
      </c>
      <c r="N19" s="23">
        <f t="shared" si="3"/>
        <v>150000</v>
      </c>
      <c r="O19" s="22">
        <v>0</v>
      </c>
      <c r="P19" s="23">
        <f t="shared" si="25"/>
        <v>0</v>
      </c>
      <c r="Q19" s="22">
        <v>0</v>
      </c>
      <c r="R19" s="23">
        <f t="shared" si="26"/>
        <v>0</v>
      </c>
      <c r="S19" s="22">
        <v>0</v>
      </c>
      <c r="T19" s="23">
        <f t="shared" si="27"/>
        <v>0</v>
      </c>
      <c r="U19" s="22">
        <v>0</v>
      </c>
      <c r="V19" s="23">
        <f t="shared" si="28"/>
        <v>0</v>
      </c>
      <c r="W19" s="22">
        <v>0.1</v>
      </c>
      <c r="X19" s="23">
        <f t="shared" si="7"/>
        <v>60000</v>
      </c>
      <c r="Y19" s="22">
        <v>0.05</v>
      </c>
      <c r="Z19" s="23">
        <f t="shared" si="29"/>
        <v>30000</v>
      </c>
      <c r="AA19" s="22">
        <v>0.01</v>
      </c>
      <c r="AB19" s="23">
        <f t="shared" si="9"/>
        <v>6000</v>
      </c>
      <c r="AC19" s="22">
        <f t="shared" si="30"/>
        <v>0.28999999999999992</v>
      </c>
      <c r="AD19" s="23">
        <f t="shared" si="10"/>
        <v>173999.99999999994</v>
      </c>
    </row>
    <row r="20" spans="2:31" x14ac:dyDescent="0.2">
      <c r="B20" s="45" t="str">
        <f>収支予算!A47</f>
        <v>　　(5)水道光熱費</v>
      </c>
      <c r="C20" s="21">
        <f>収支予算!B47</f>
        <v>26400</v>
      </c>
      <c r="D20" s="20" t="s">
        <v>25</v>
      </c>
      <c r="E20" s="22">
        <v>0.05</v>
      </c>
      <c r="F20" s="23">
        <f t="shared" si="0"/>
        <v>1320</v>
      </c>
      <c r="G20" s="22">
        <v>0.05</v>
      </c>
      <c r="H20" s="23">
        <f t="shared" si="22"/>
        <v>1320</v>
      </c>
      <c r="I20" s="22">
        <v>0.05</v>
      </c>
      <c r="J20" s="23">
        <f t="shared" si="1"/>
        <v>1320</v>
      </c>
      <c r="K20" s="22">
        <v>0.15</v>
      </c>
      <c r="L20" s="23">
        <f t="shared" si="2"/>
        <v>3960</v>
      </c>
      <c r="M20" s="22">
        <v>0.25</v>
      </c>
      <c r="N20" s="23">
        <f t="shared" si="3"/>
        <v>6600</v>
      </c>
      <c r="O20" s="22">
        <v>0</v>
      </c>
      <c r="P20" s="23">
        <f t="shared" si="25"/>
        <v>0</v>
      </c>
      <c r="Q20" s="22">
        <v>0</v>
      </c>
      <c r="R20" s="23">
        <f t="shared" si="26"/>
        <v>0</v>
      </c>
      <c r="S20" s="22">
        <v>0</v>
      </c>
      <c r="T20" s="23">
        <f t="shared" si="27"/>
        <v>0</v>
      </c>
      <c r="U20" s="22">
        <v>0</v>
      </c>
      <c r="V20" s="23">
        <f t="shared" si="28"/>
        <v>0</v>
      </c>
      <c r="W20" s="22">
        <v>0.1</v>
      </c>
      <c r="X20" s="23">
        <f t="shared" si="7"/>
        <v>2640</v>
      </c>
      <c r="Y20" s="22">
        <v>0.05</v>
      </c>
      <c r="Z20" s="23">
        <f t="shared" si="29"/>
        <v>1320</v>
      </c>
      <c r="AA20" s="22">
        <v>0.01</v>
      </c>
      <c r="AB20" s="23">
        <f t="shared" si="9"/>
        <v>264</v>
      </c>
      <c r="AC20" s="22">
        <f t="shared" si="30"/>
        <v>0.28999999999999992</v>
      </c>
      <c r="AD20" s="23">
        <f t="shared" si="10"/>
        <v>7655.9999999999982</v>
      </c>
    </row>
    <row r="21" spans="2:31" x14ac:dyDescent="0.2">
      <c r="B21" s="45" t="str">
        <f>収支予算!A48</f>
        <v>　　(6)旅費交通費</v>
      </c>
      <c r="C21" s="21">
        <f>収支予算!B48</f>
        <v>26400</v>
      </c>
      <c r="D21" s="20" t="s">
        <v>25</v>
      </c>
      <c r="E21" s="22">
        <v>0.05</v>
      </c>
      <c r="F21" s="23">
        <f t="shared" si="0"/>
        <v>1320</v>
      </c>
      <c r="G21" s="22">
        <v>0.05</v>
      </c>
      <c r="H21" s="23">
        <f t="shared" si="22"/>
        <v>1320</v>
      </c>
      <c r="I21" s="22">
        <v>0.05</v>
      </c>
      <c r="J21" s="23">
        <f t="shared" si="1"/>
        <v>1320</v>
      </c>
      <c r="K21" s="22">
        <v>0.15</v>
      </c>
      <c r="L21" s="23">
        <f t="shared" si="2"/>
        <v>3960</v>
      </c>
      <c r="M21" s="22">
        <v>0.25</v>
      </c>
      <c r="N21" s="23">
        <f t="shared" si="3"/>
        <v>6600</v>
      </c>
      <c r="O21" s="22">
        <v>0</v>
      </c>
      <c r="P21" s="23">
        <f t="shared" si="25"/>
        <v>0</v>
      </c>
      <c r="Q21" s="22">
        <v>0</v>
      </c>
      <c r="R21" s="23">
        <f t="shared" si="26"/>
        <v>0</v>
      </c>
      <c r="S21" s="22">
        <v>0</v>
      </c>
      <c r="T21" s="23">
        <f t="shared" si="27"/>
        <v>0</v>
      </c>
      <c r="U21" s="22">
        <v>0</v>
      </c>
      <c r="V21" s="23">
        <f t="shared" si="28"/>
        <v>0</v>
      </c>
      <c r="W21" s="22">
        <v>0.1</v>
      </c>
      <c r="X21" s="23">
        <f t="shared" si="7"/>
        <v>2640</v>
      </c>
      <c r="Y21" s="22">
        <v>0.05</v>
      </c>
      <c r="Z21" s="23">
        <f t="shared" si="29"/>
        <v>1320</v>
      </c>
      <c r="AA21" s="22">
        <v>0.01</v>
      </c>
      <c r="AB21" s="23">
        <f t="shared" si="9"/>
        <v>264</v>
      </c>
      <c r="AC21" s="22">
        <f t="shared" si="30"/>
        <v>0.28999999999999992</v>
      </c>
      <c r="AD21" s="23">
        <f t="shared" si="10"/>
        <v>7655.9999999999982</v>
      </c>
    </row>
    <row r="22" spans="2:31" x14ac:dyDescent="0.2">
      <c r="B22" s="45" t="str">
        <f>収支予算!A49</f>
        <v>　　(7)賃借料</v>
      </c>
      <c r="C22" s="21">
        <f>収支予算!B49</f>
        <v>60000</v>
      </c>
      <c r="D22" s="20" t="s">
        <v>25</v>
      </c>
      <c r="E22" s="22">
        <v>0.05</v>
      </c>
      <c r="F22" s="23">
        <f t="shared" si="0"/>
        <v>3000</v>
      </c>
      <c r="G22" s="22">
        <v>0.05</v>
      </c>
      <c r="H22" s="23">
        <f t="shared" si="22"/>
        <v>3000</v>
      </c>
      <c r="I22" s="22">
        <v>0.05</v>
      </c>
      <c r="J22" s="23">
        <f t="shared" si="1"/>
        <v>3000</v>
      </c>
      <c r="K22" s="22">
        <v>0.15</v>
      </c>
      <c r="L22" s="23">
        <f t="shared" si="2"/>
        <v>9000</v>
      </c>
      <c r="M22" s="22">
        <v>0.25</v>
      </c>
      <c r="N22" s="23">
        <f t="shared" si="3"/>
        <v>15000</v>
      </c>
      <c r="O22" s="22">
        <v>0</v>
      </c>
      <c r="P22" s="23">
        <f t="shared" si="25"/>
        <v>0</v>
      </c>
      <c r="Q22" s="22">
        <v>0</v>
      </c>
      <c r="R22" s="23">
        <f t="shared" si="26"/>
        <v>0</v>
      </c>
      <c r="S22" s="22">
        <v>0</v>
      </c>
      <c r="T22" s="23">
        <f t="shared" si="27"/>
        <v>0</v>
      </c>
      <c r="U22" s="22">
        <v>0</v>
      </c>
      <c r="V22" s="23">
        <f t="shared" si="28"/>
        <v>0</v>
      </c>
      <c r="W22" s="22">
        <v>0.1</v>
      </c>
      <c r="X22" s="23">
        <f t="shared" si="7"/>
        <v>6000</v>
      </c>
      <c r="Y22" s="22">
        <v>0.05</v>
      </c>
      <c r="Z22" s="23">
        <f t="shared" si="29"/>
        <v>3000</v>
      </c>
      <c r="AA22" s="22">
        <v>0.01</v>
      </c>
      <c r="AB22" s="23">
        <f t="shared" si="9"/>
        <v>600</v>
      </c>
      <c r="AC22" s="22">
        <f t="shared" si="30"/>
        <v>0.28999999999999992</v>
      </c>
      <c r="AD22" s="23">
        <f t="shared" si="10"/>
        <v>17399.999999999996</v>
      </c>
    </row>
    <row r="23" spans="2:31" x14ac:dyDescent="0.2">
      <c r="B23" s="45" t="str">
        <f>収支予算!A50</f>
        <v>　　(8)会議費</v>
      </c>
      <c r="C23" s="21">
        <f>収支予算!B50</f>
        <v>20000</v>
      </c>
      <c r="D23" s="20"/>
      <c r="E23" s="22">
        <v>0.05</v>
      </c>
      <c r="F23" s="23">
        <f t="shared" si="0"/>
        <v>1000</v>
      </c>
      <c r="G23" s="22">
        <v>0.05</v>
      </c>
      <c r="H23" s="23">
        <f t="shared" ref="H23" si="31">$C23*G23</f>
        <v>1000</v>
      </c>
      <c r="I23" s="22">
        <v>0.05</v>
      </c>
      <c r="J23" s="23">
        <f t="shared" ref="J23" si="32">$C23*I23</f>
        <v>1000</v>
      </c>
      <c r="K23" s="22">
        <v>0.15</v>
      </c>
      <c r="L23" s="23">
        <f t="shared" ref="L23" si="33">$C23*K23</f>
        <v>3000</v>
      </c>
      <c r="M23" s="22">
        <v>0.25</v>
      </c>
      <c r="N23" s="23">
        <f t="shared" ref="N23" si="34">$C23*M23</f>
        <v>5000</v>
      </c>
      <c r="O23" s="22">
        <v>0</v>
      </c>
      <c r="P23" s="23">
        <f t="shared" si="25"/>
        <v>0</v>
      </c>
      <c r="Q23" s="22">
        <v>0</v>
      </c>
      <c r="R23" s="23">
        <f t="shared" si="26"/>
        <v>0</v>
      </c>
      <c r="S23" s="22">
        <v>0</v>
      </c>
      <c r="T23" s="23">
        <f t="shared" si="27"/>
        <v>0</v>
      </c>
      <c r="U23" s="22">
        <v>0</v>
      </c>
      <c r="V23" s="23">
        <f t="shared" si="28"/>
        <v>0</v>
      </c>
      <c r="W23" s="22">
        <v>0.1</v>
      </c>
      <c r="X23" s="23">
        <f t="shared" ref="X23" si="35">$C23*W23</f>
        <v>2000</v>
      </c>
      <c r="Y23" s="22">
        <v>0.05</v>
      </c>
      <c r="Z23" s="23">
        <f t="shared" si="29"/>
        <v>1000</v>
      </c>
      <c r="AA23" s="22">
        <v>0.01</v>
      </c>
      <c r="AB23" s="23">
        <f t="shared" ref="AB23" si="36">$C23*AA23</f>
        <v>200</v>
      </c>
      <c r="AC23" s="22">
        <f t="shared" si="30"/>
        <v>0.28999999999999992</v>
      </c>
      <c r="AD23" s="23">
        <f t="shared" ref="AD23" si="37">$C23*AC23</f>
        <v>5799.9999999999982</v>
      </c>
    </row>
    <row r="24" spans="2:31" x14ac:dyDescent="0.2">
      <c r="B24" s="20" t="s">
        <v>24</v>
      </c>
      <c r="C24" s="23"/>
      <c r="D24" s="20"/>
      <c r="E24" s="24"/>
      <c r="F24" s="23"/>
      <c r="G24" s="24"/>
      <c r="H24" s="23"/>
      <c r="I24" s="24"/>
      <c r="J24" s="23"/>
      <c r="K24" s="24"/>
      <c r="L24" s="23"/>
      <c r="M24" s="24"/>
      <c r="N24" s="23"/>
      <c r="O24" s="24"/>
      <c r="P24" s="23"/>
      <c r="Q24" s="24"/>
      <c r="R24" s="23"/>
      <c r="S24" s="24"/>
      <c r="T24" s="23"/>
      <c r="U24" s="24"/>
      <c r="V24" s="23"/>
      <c r="W24" s="24"/>
      <c r="X24" s="23"/>
      <c r="Y24" s="24"/>
      <c r="Z24" s="23"/>
      <c r="AA24" s="24"/>
      <c r="AB24" s="23"/>
      <c r="AC24" s="24"/>
      <c r="AD24" s="23"/>
    </row>
    <row r="25" spans="2:31" x14ac:dyDescent="0.2">
      <c r="B25" s="20" t="s">
        <v>5</v>
      </c>
      <c r="C25" s="23">
        <f>SUM(C11:C24)</f>
        <v>3804800</v>
      </c>
      <c r="D25" s="23"/>
      <c r="E25" s="23"/>
      <c r="F25" s="23">
        <f>SUM(F11:F24)</f>
        <v>190240</v>
      </c>
      <c r="G25" s="23"/>
      <c r="H25" s="23">
        <f>SUM(H11:H24)</f>
        <v>190240</v>
      </c>
      <c r="I25" s="23"/>
      <c r="J25" s="23">
        <f>SUM(J11:J24)</f>
        <v>190240</v>
      </c>
      <c r="K25" s="23"/>
      <c r="L25" s="23">
        <f>SUM(L11:L24)</f>
        <v>570720</v>
      </c>
      <c r="M25" s="23"/>
      <c r="N25" s="23">
        <f>SUM(N11:N24)</f>
        <v>951200</v>
      </c>
      <c r="O25" s="23"/>
      <c r="P25" s="23">
        <f>SUM(P11:P24)</f>
        <v>0</v>
      </c>
      <c r="Q25" s="23"/>
      <c r="R25" s="23">
        <f>SUM(R11:R24)</f>
        <v>0</v>
      </c>
      <c r="S25" s="23"/>
      <c r="T25" s="23">
        <f>SUM(T11:T24)</f>
        <v>0</v>
      </c>
      <c r="U25" s="23"/>
      <c r="V25" s="23">
        <f>SUM(V11:V24)</f>
        <v>0</v>
      </c>
      <c r="W25" s="23"/>
      <c r="X25" s="23">
        <f>SUM(X11:X24)</f>
        <v>380480</v>
      </c>
      <c r="Y25" s="23"/>
      <c r="Z25" s="23">
        <f>SUM(Z11:Z24)</f>
        <v>190240</v>
      </c>
      <c r="AA25" s="23"/>
      <c r="AB25" s="23">
        <f>SUM(AB11:AB24)</f>
        <v>38048</v>
      </c>
      <c r="AC25" s="23"/>
      <c r="AD25" s="23">
        <f>SUM(AD11:AD24)</f>
        <v>1103391.9999999998</v>
      </c>
      <c r="AE25" s="25"/>
    </row>
    <row r="26" spans="2:3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2:31" ht="32.25" customHeight="1" x14ac:dyDescent="0.2">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row>
    <row r="28" spans="2:31" x14ac:dyDescent="0.2">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2:31" x14ac:dyDescent="0.2">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2:31" x14ac:dyDescent="0.2">
      <c r="B30" s="26"/>
    </row>
  </sheetData>
  <mergeCells count="23">
    <mergeCell ref="Y8:Z8"/>
    <mergeCell ref="W8:X8"/>
    <mergeCell ref="O7:V7"/>
    <mergeCell ref="O8:P8"/>
    <mergeCell ref="Q8:R8"/>
    <mergeCell ref="S8:T8"/>
    <mergeCell ref="U8:V8"/>
    <mergeCell ref="B27:AD27"/>
    <mergeCell ref="B3:AD3"/>
    <mergeCell ref="B4:AD4"/>
    <mergeCell ref="B5:AD5"/>
    <mergeCell ref="B7:B9"/>
    <mergeCell ref="C7:C9"/>
    <mergeCell ref="D7:D9"/>
    <mergeCell ref="E7:F8"/>
    <mergeCell ref="G7:N7"/>
    <mergeCell ref="AA7:AB8"/>
    <mergeCell ref="AC7:AD8"/>
    <mergeCell ref="G8:H8"/>
    <mergeCell ref="I8:J8"/>
    <mergeCell ref="K8:L8"/>
    <mergeCell ref="M8:N8"/>
    <mergeCell ref="W7:Z7"/>
  </mergeCells>
  <phoneticPr fontId="2"/>
  <pageMargins left="0.94488188976377963" right="0.74803149606299213" top="0.59055118110236227" bottom="0.39370078740157483" header="0.51181102362204722" footer="0.11811023622047245"/>
  <pageSetup paperSize="9" fitToWidth="0" orientation="landscape" r:id="rId1"/>
  <headerFooter alignWithMargins="0">
    <oddFooter>&amp;L&amp;F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4B6C-7F41-4DA2-B077-5AC5A254286D}">
  <sheetPr>
    <tabColor rgb="FFFF0000"/>
  </sheetPr>
  <dimension ref="A1:AK337"/>
  <sheetViews>
    <sheetView topLeftCell="A141" zoomScaleNormal="100" workbookViewId="0">
      <selection activeCell="AO154" sqref="AO154"/>
    </sheetView>
  </sheetViews>
  <sheetFormatPr defaultRowHeight="13.2" x14ac:dyDescent="0.2"/>
  <cols>
    <col min="1" max="37" width="2.33203125" style="1" customWidth="1"/>
    <col min="38" max="38" width="8.88671875" style="1" customWidth="1"/>
    <col min="39" max="16384" width="8.88671875" style="1"/>
  </cols>
  <sheetData>
    <row r="1" spans="1:37" x14ac:dyDescent="0.2">
      <c r="A1" s="189" t="s">
        <v>331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row>
    <row r="2" spans="1:37" x14ac:dyDescent="0.2">
      <c r="A2" s="189" t="s">
        <v>332</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1:37" x14ac:dyDescent="0.2">
      <c r="A3" s="189" t="s">
        <v>333</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row>
    <row r="4" spans="1:37"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x14ac:dyDescent="0.2">
      <c r="A6" s="190" t="s">
        <v>48</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row>
    <row r="7" spans="1:37"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x14ac:dyDescent="0.2">
      <c r="A8" s="1" t="s">
        <v>39</v>
      </c>
    </row>
    <row r="9" spans="1:37" x14ac:dyDescent="0.2">
      <c r="B9" s="1" t="s">
        <v>113</v>
      </c>
      <c r="O9" s="64"/>
    </row>
    <row r="10" spans="1:37" ht="28.5" customHeight="1" x14ac:dyDescent="0.2">
      <c r="C10" s="106" t="s">
        <v>105</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row>
    <row r="11" spans="1:37" ht="15" customHeight="1" x14ac:dyDescent="0.2">
      <c r="B11" s="1" t="s">
        <v>89</v>
      </c>
      <c r="AK11" s="5"/>
    </row>
    <row r="12" spans="1:37" ht="30" customHeight="1" x14ac:dyDescent="0.2">
      <c r="B12" s="88" t="s">
        <v>90</v>
      </c>
      <c r="C12" s="88"/>
      <c r="D12" s="88"/>
      <c r="E12" s="88"/>
      <c r="F12" s="88"/>
      <c r="G12" s="88"/>
      <c r="H12" s="88"/>
      <c r="I12" s="88"/>
      <c r="J12" s="88" t="s">
        <v>91</v>
      </c>
      <c r="K12" s="88"/>
      <c r="L12" s="88"/>
      <c r="M12" s="130" t="s">
        <v>92</v>
      </c>
      <c r="N12" s="130"/>
      <c r="O12" s="130"/>
      <c r="P12" s="130"/>
      <c r="Q12" s="139" t="s">
        <v>93</v>
      </c>
      <c r="R12" s="139"/>
      <c r="S12" s="139"/>
      <c r="T12" s="139"/>
      <c r="U12" s="139"/>
      <c r="V12" s="139"/>
      <c r="W12" s="191" t="s">
        <v>94</v>
      </c>
      <c r="X12" s="191"/>
      <c r="Y12" s="191"/>
      <c r="Z12" s="130" t="s">
        <v>95</v>
      </c>
      <c r="AA12" s="130"/>
      <c r="AB12" s="130"/>
      <c r="AC12" s="130"/>
      <c r="AD12" s="130"/>
      <c r="AE12" s="130"/>
      <c r="AF12" s="87" t="s">
        <v>96</v>
      </c>
      <c r="AG12" s="87"/>
      <c r="AH12" s="87"/>
      <c r="AI12" s="87"/>
      <c r="AJ12" s="87"/>
      <c r="AK12" s="87"/>
    </row>
    <row r="13" spans="1:37" ht="16.5" customHeight="1" x14ac:dyDescent="0.2">
      <c r="B13" s="88" t="s">
        <v>106</v>
      </c>
      <c r="C13" s="88"/>
      <c r="D13" s="88"/>
      <c r="E13" s="88"/>
      <c r="F13" s="88"/>
      <c r="G13" s="88"/>
      <c r="H13" s="88"/>
      <c r="I13" s="88"/>
      <c r="J13" s="132" t="s">
        <v>107</v>
      </c>
      <c r="K13" s="132"/>
      <c r="L13" s="132"/>
      <c r="M13" s="140" t="s">
        <v>112</v>
      </c>
      <c r="N13" s="140"/>
      <c r="O13" s="140"/>
      <c r="P13" s="140"/>
      <c r="Q13" s="131">
        <v>1000000</v>
      </c>
      <c r="R13" s="131"/>
      <c r="S13" s="131"/>
      <c r="T13" s="131"/>
      <c r="U13" s="131"/>
      <c r="V13" s="131"/>
      <c r="W13" s="135">
        <v>0.15</v>
      </c>
      <c r="X13" s="135"/>
      <c r="Y13" s="135"/>
      <c r="Z13" s="131">
        <f>Q13*(1-W13)</f>
        <v>850000</v>
      </c>
      <c r="AA13" s="131"/>
      <c r="AB13" s="131"/>
      <c r="AC13" s="131"/>
      <c r="AD13" s="131"/>
      <c r="AE13" s="131"/>
      <c r="AF13" s="131">
        <v>1000000</v>
      </c>
      <c r="AG13" s="131"/>
      <c r="AH13" s="131"/>
      <c r="AI13" s="131"/>
      <c r="AJ13" s="131"/>
      <c r="AK13" s="131"/>
    </row>
    <row r="14" spans="1:37" ht="16.5" customHeight="1" x14ac:dyDescent="0.2">
      <c r="B14" s="88" t="s">
        <v>106</v>
      </c>
      <c r="C14" s="88"/>
      <c r="D14" s="88"/>
      <c r="E14" s="88"/>
      <c r="F14" s="88"/>
      <c r="G14" s="88"/>
      <c r="H14" s="88"/>
      <c r="I14" s="88"/>
      <c r="J14" s="133" t="s">
        <v>111</v>
      </c>
      <c r="K14" s="133"/>
      <c r="L14" s="133"/>
      <c r="M14" s="140" t="s">
        <v>112</v>
      </c>
      <c r="N14" s="140"/>
      <c r="O14" s="140"/>
      <c r="P14" s="140"/>
      <c r="Q14" s="131">
        <v>1000000</v>
      </c>
      <c r="R14" s="131"/>
      <c r="S14" s="131"/>
      <c r="T14" s="131"/>
      <c r="U14" s="131"/>
      <c r="V14" s="131"/>
      <c r="W14" s="135">
        <v>0.15</v>
      </c>
      <c r="X14" s="135"/>
      <c r="Y14" s="135"/>
      <c r="Z14" s="131">
        <f>Q14*(1-W14)</f>
        <v>850000</v>
      </c>
      <c r="AA14" s="131"/>
      <c r="AB14" s="131"/>
      <c r="AC14" s="131"/>
      <c r="AD14" s="131"/>
      <c r="AE14" s="131"/>
      <c r="AF14" s="131">
        <v>1000000</v>
      </c>
      <c r="AG14" s="131"/>
      <c r="AH14" s="131"/>
      <c r="AI14" s="131"/>
      <c r="AJ14" s="131"/>
      <c r="AK14" s="131"/>
    </row>
    <row r="15" spans="1:37" ht="16.5" customHeight="1" x14ac:dyDescent="0.2">
      <c r="B15" s="88" t="s">
        <v>106</v>
      </c>
      <c r="C15" s="88"/>
      <c r="D15" s="88"/>
      <c r="E15" s="88"/>
      <c r="F15" s="88"/>
      <c r="G15" s="88"/>
      <c r="H15" s="88"/>
      <c r="I15" s="88"/>
      <c r="J15" s="134" t="s">
        <v>108</v>
      </c>
      <c r="K15" s="134"/>
      <c r="L15" s="134"/>
      <c r="M15" s="140" t="s">
        <v>112</v>
      </c>
      <c r="N15" s="140"/>
      <c r="O15" s="140"/>
      <c r="P15" s="140"/>
      <c r="Q15" s="131">
        <v>600000</v>
      </c>
      <c r="R15" s="131"/>
      <c r="S15" s="131"/>
      <c r="T15" s="131"/>
      <c r="U15" s="131"/>
      <c r="V15" s="131"/>
      <c r="W15" s="135">
        <v>0.15</v>
      </c>
      <c r="X15" s="135"/>
      <c r="Y15" s="135"/>
      <c r="Z15" s="131">
        <f>Q15*(1-W15)</f>
        <v>510000</v>
      </c>
      <c r="AA15" s="131"/>
      <c r="AB15" s="131"/>
      <c r="AC15" s="131"/>
      <c r="AD15" s="131"/>
      <c r="AE15" s="131"/>
      <c r="AF15" s="131">
        <v>600000</v>
      </c>
      <c r="AG15" s="131"/>
      <c r="AH15" s="131"/>
      <c r="AI15" s="131"/>
      <c r="AJ15" s="131"/>
      <c r="AK15" s="131"/>
    </row>
    <row r="16" spans="1:37" ht="16.5" customHeight="1" x14ac:dyDescent="0.2">
      <c r="B16" s="88" t="s">
        <v>106</v>
      </c>
      <c r="C16" s="88"/>
      <c r="D16" s="88"/>
      <c r="E16" s="88"/>
      <c r="F16" s="88"/>
      <c r="G16" s="88"/>
      <c r="H16" s="88"/>
      <c r="I16" s="88"/>
      <c r="J16" s="134" t="s">
        <v>109</v>
      </c>
      <c r="K16" s="134"/>
      <c r="L16" s="134"/>
      <c r="M16" s="140" t="s">
        <v>112</v>
      </c>
      <c r="N16" s="140"/>
      <c r="O16" s="140"/>
      <c r="P16" s="140"/>
      <c r="Q16" s="131">
        <v>500000</v>
      </c>
      <c r="R16" s="131"/>
      <c r="S16" s="131"/>
      <c r="T16" s="131"/>
      <c r="U16" s="131"/>
      <c r="V16" s="131"/>
      <c r="W16" s="135">
        <v>0.15</v>
      </c>
      <c r="X16" s="135"/>
      <c r="Y16" s="135"/>
      <c r="Z16" s="131">
        <f>Q16*(1-W16)</f>
        <v>425000</v>
      </c>
      <c r="AA16" s="131"/>
      <c r="AB16" s="131"/>
      <c r="AC16" s="131"/>
      <c r="AD16" s="131"/>
      <c r="AE16" s="131"/>
      <c r="AF16" s="131">
        <v>500000</v>
      </c>
      <c r="AG16" s="131"/>
      <c r="AH16" s="131"/>
      <c r="AI16" s="131"/>
      <c r="AJ16" s="131"/>
      <c r="AK16" s="131"/>
    </row>
    <row r="17" spans="1:37" ht="16.5" customHeight="1" x14ac:dyDescent="0.2">
      <c r="B17" s="88" t="s">
        <v>106</v>
      </c>
      <c r="C17" s="88"/>
      <c r="D17" s="88"/>
      <c r="E17" s="88"/>
      <c r="F17" s="88"/>
      <c r="G17" s="88"/>
      <c r="H17" s="88"/>
      <c r="I17" s="88"/>
      <c r="J17" s="144" t="s">
        <v>110</v>
      </c>
      <c r="K17" s="144"/>
      <c r="L17" s="144"/>
      <c r="M17" s="140" t="s">
        <v>112</v>
      </c>
      <c r="N17" s="140"/>
      <c r="O17" s="140"/>
      <c r="P17" s="140"/>
      <c r="Q17" s="131">
        <v>400000</v>
      </c>
      <c r="R17" s="131"/>
      <c r="S17" s="131"/>
      <c r="T17" s="131"/>
      <c r="U17" s="131"/>
      <c r="V17" s="131"/>
      <c r="W17" s="135">
        <v>0.15</v>
      </c>
      <c r="X17" s="135"/>
      <c r="Y17" s="135"/>
      <c r="Z17" s="131">
        <f>Q17*(1-W17)</f>
        <v>340000</v>
      </c>
      <c r="AA17" s="131"/>
      <c r="AB17" s="131"/>
      <c r="AC17" s="131"/>
      <c r="AD17" s="131"/>
      <c r="AE17" s="131"/>
      <c r="AF17" s="131">
        <v>400000</v>
      </c>
      <c r="AG17" s="131"/>
      <c r="AH17" s="131"/>
      <c r="AI17" s="131"/>
      <c r="AJ17" s="131"/>
      <c r="AK17" s="131"/>
    </row>
    <row r="18" spans="1:37" ht="16.5" customHeight="1" x14ac:dyDescent="0.2">
      <c r="B18" s="139" t="s">
        <v>97</v>
      </c>
      <c r="C18" s="139"/>
      <c r="D18" s="139"/>
      <c r="E18" s="139"/>
      <c r="F18" s="139"/>
      <c r="G18" s="139"/>
      <c r="H18" s="139"/>
      <c r="I18" s="139"/>
      <c r="J18" s="139"/>
      <c r="K18" s="139"/>
      <c r="L18" s="139"/>
      <c r="M18" s="139"/>
      <c r="N18" s="139"/>
      <c r="O18" s="139"/>
      <c r="P18" s="139"/>
      <c r="Q18" s="131">
        <f>SUM(Q13:V17)</f>
        <v>3500000</v>
      </c>
      <c r="R18" s="131"/>
      <c r="S18" s="131"/>
      <c r="T18" s="131"/>
      <c r="U18" s="131"/>
      <c r="V18" s="131"/>
      <c r="W18" s="129"/>
      <c r="X18" s="129"/>
      <c r="Y18" s="129"/>
      <c r="Z18" s="131">
        <f>SUM(Z13:AE17)</f>
        <v>2975000</v>
      </c>
      <c r="AA18" s="131"/>
      <c r="AB18" s="131"/>
      <c r="AC18" s="131"/>
      <c r="AD18" s="131"/>
      <c r="AE18" s="131"/>
      <c r="AF18" s="131">
        <f>SUM(AF13:AK17)</f>
        <v>3500000</v>
      </c>
      <c r="AG18" s="131"/>
      <c r="AH18" s="131"/>
      <c r="AI18" s="131"/>
      <c r="AJ18" s="131"/>
      <c r="AK18" s="131"/>
    </row>
    <row r="19" spans="1:37" ht="15" customHeight="1" x14ac:dyDescent="0.2">
      <c r="B19" s="1" t="s">
        <v>98</v>
      </c>
      <c r="N19" s="64"/>
    </row>
    <row r="20" spans="1:37" ht="15" customHeight="1" x14ac:dyDescent="0.2">
      <c r="D20" s="1" t="s">
        <v>104</v>
      </c>
    </row>
    <row r="21" spans="1:37" ht="15" customHeight="1" x14ac:dyDescent="0.2">
      <c r="B21" s="1" t="s">
        <v>99</v>
      </c>
      <c r="N21" s="64"/>
    </row>
    <row r="22" spans="1:37" ht="15" customHeight="1" x14ac:dyDescent="0.2">
      <c r="C22" s="1" t="s">
        <v>100</v>
      </c>
    </row>
    <row r="23" spans="1:37" ht="15" customHeight="1" x14ac:dyDescent="0.2">
      <c r="C23" s="1" t="s">
        <v>101</v>
      </c>
    </row>
    <row r="24" spans="1:37" ht="15" customHeight="1" x14ac:dyDescent="0.2">
      <c r="B24" s="1" t="s">
        <v>102</v>
      </c>
      <c r="N24" s="64"/>
    </row>
    <row r="25" spans="1:37" ht="15" customHeight="1" x14ac:dyDescent="0.2">
      <c r="C25" s="116" t="s">
        <v>103</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7" spans="1:37" x14ac:dyDescent="0.2">
      <c r="A27" s="1" t="s">
        <v>52</v>
      </c>
      <c r="B27" s="167" t="s">
        <v>114</v>
      </c>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row>
    <row r="28" spans="1:37" ht="41.25" customHeight="1" x14ac:dyDescent="0.2">
      <c r="B28" s="168" t="s">
        <v>128</v>
      </c>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row>
    <row r="29" spans="1:37" x14ac:dyDescent="0.2">
      <c r="B29" s="1" t="s">
        <v>455</v>
      </c>
    </row>
    <row r="30" spans="1:37" x14ac:dyDescent="0.2">
      <c r="C30" s="29"/>
      <c r="D30" s="101" t="s">
        <v>294</v>
      </c>
      <c r="E30" s="102"/>
      <c r="F30" s="102"/>
      <c r="G30" s="102"/>
      <c r="H30" s="102"/>
      <c r="I30" s="102"/>
      <c r="J30" s="102"/>
      <c r="K30" s="102"/>
      <c r="L30" s="102"/>
      <c r="M30" s="102"/>
      <c r="N30" s="102"/>
      <c r="O30" s="102"/>
      <c r="P30" s="102"/>
      <c r="Q30" s="102"/>
      <c r="R30" s="102"/>
      <c r="S30" s="102"/>
      <c r="T30" s="102"/>
      <c r="U30" s="103"/>
      <c r="V30" s="101" t="s">
        <v>129</v>
      </c>
      <c r="W30" s="102"/>
      <c r="X30" s="102"/>
      <c r="Y30" s="103"/>
    </row>
    <row r="31" spans="1:37" x14ac:dyDescent="0.2">
      <c r="C31" s="29">
        <v>1</v>
      </c>
      <c r="D31" s="101" t="s">
        <v>146</v>
      </c>
      <c r="E31" s="102"/>
      <c r="F31" s="102"/>
      <c r="G31" s="102"/>
      <c r="H31" s="102"/>
      <c r="I31" s="102"/>
      <c r="J31" s="102"/>
      <c r="K31" s="102"/>
      <c r="L31" s="102"/>
      <c r="M31" s="102"/>
      <c r="N31" s="102"/>
      <c r="O31" s="102"/>
      <c r="P31" s="102"/>
      <c r="Q31" s="102"/>
      <c r="R31" s="102"/>
      <c r="S31" s="102"/>
      <c r="T31" s="102"/>
      <c r="U31" s="103"/>
      <c r="V31" s="101" t="s">
        <v>130</v>
      </c>
      <c r="W31" s="102"/>
      <c r="X31" s="102"/>
      <c r="Y31" s="103"/>
    </row>
    <row r="32" spans="1:37" x14ac:dyDescent="0.2">
      <c r="C32" s="29">
        <v>2</v>
      </c>
      <c r="D32" s="101" t="s">
        <v>187</v>
      </c>
      <c r="E32" s="102"/>
      <c r="F32" s="102"/>
      <c r="G32" s="102"/>
      <c r="H32" s="102"/>
      <c r="I32" s="102"/>
      <c r="J32" s="102"/>
      <c r="K32" s="102"/>
      <c r="L32" s="102"/>
      <c r="M32" s="102"/>
      <c r="N32" s="102"/>
      <c r="O32" s="102"/>
      <c r="P32" s="102"/>
      <c r="Q32" s="102"/>
      <c r="R32" s="102"/>
      <c r="S32" s="102"/>
      <c r="T32" s="102"/>
      <c r="U32" s="103"/>
      <c r="V32" s="101" t="s">
        <v>131</v>
      </c>
      <c r="W32" s="102"/>
      <c r="X32" s="102"/>
      <c r="Y32" s="103"/>
    </row>
    <row r="33" spans="2:37" x14ac:dyDescent="0.2">
      <c r="C33" s="29">
        <v>3</v>
      </c>
      <c r="D33" s="101" t="s">
        <v>188</v>
      </c>
      <c r="E33" s="102"/>
      <c r="F33" s="102"/>
      <c r="G33" s="102"/>
      <c r="H33" s="102"/>
      <c r="I33" s="102"/>
      <c r="J33" s="102"/>
      <c r="K33" s="102"/>
      <c r="L33" s="102"/>
      <c r="M33" s="102"/>
      <c r="N33" s="102"/>
      <c r="O33" s="102"/>
      <c r="P33" s="102"/>
      <c r="Q33" s="102"/>
      <c r="R33" s="102"/>
      <c r="S33" s="102"/>
      <c r="T33" s="102"/>
      <c r="U33" s="103"/>
      <c r="V33" s="101" t="s">
        <v>132</v>
      </c>
      <c r="W33" s="102"/>
      <c r="X33" s="102"/>
      <c r="Y33" s="103"/>
    </row>
    <row r="34" spans="2:37" x14ac:dyDescent="0.2">
      <c r="C34" s="29">
        <v>4</v>
      </c>
      <c r="D34" s="101" t="s">
        <v>133</v>
      </c>
      <c r="E34" s="102"/>
      <c r="F34" s="102"/>
      <c r="G34" s="102"/>
      <c r="H34" s="102"/>
      <c r="I34" s="102"/>
      <c r="J34" s="102"/>
      <c r="K34" s="102"/>
      <c r="L34" s="102"/>
      <c r="M34" s="102"/>
      <c r="N34" s="102"/>
      <c r="O34" s="102"/>
      <c r="P34" s="102"/>
      <c r="Q34" s="102"/>
      <c r="R34" s="102"/>
      <c r="S34" s="102"/>
      <c r="T34" s="102"/>
      <c r="U34" s="103"/>
      <c r="V34" s="101" t="s">
        <v>134</v>
      </c>
      <c r="W34" s="102"/>
      <c r="X34" s="102"/>
      <c r="Y34" s="103"/>
    </row>
    <row r="36" spans="2:37" x14ac:dyDescent="0.2">
      <c r="B36" s="116" t="s">
        <v>456</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2:37" x14ac:dyDescent="0.2">
      <c r="C37" s="145" t="s">
        <v>135</v>
      </c>
      <c r="D37" s="146"/>
      <c r="E37" s="146"/>
      <c r="F37" s="146"/>
      <c r="G37" s="147"/>
      <c r="H37" s="145" t="s">
        <v>189</v>
      </c>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7"/>
    </row>
    <row r="38" spans="2:37" x14ac:dyDescent="0.2">
      <c r="C38" s="280" t="s">
        <v>136</v>
      </c>
      <c r="D38" s="281"/>
      <c r="E38" s="281"/>
      <c r="F38" s="281"/>
      <c r="G38" s="282"/>
      <c r="H38" s="280" t="s">
        <v>137</v>
      </c>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2"/>
    </row>
    <row r="39" spans="2:37" x14ac:dyDescent="0.2">
      <c r="C39" s="280" t="s">
        <v>138</v>
      </c>
      <c r="D39" s="281"/>
      <c r="E39" s="281"/>
      <c r="F39" s="281"/>
      <c r="G39" s="282"/>
      <c r="H39" s="280" t="s">
        <v>137</v>
      </c>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2"/>
    </row>
    <row r="40" spans="2:37" x14ac:dyDescent="0.2">
      <c r="C40" s="148" t="s">
        <v>139</v>
      </c>
      <c r="D40" s="149"/>
      <c r="E40" s="149"/>
      <c r="F40" s="149"/>
      <c r="G40" s="150"/>
      <c r="H40" s="148" t="s">
        <v>137</v>
      </c>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50"/>
    </row>
    <row r="41" spans="2:37" x14ac:dyDescent="0.2">
      <c r="C41" s="145" t="s">
        <v>135</v>
      </c>
      <c r="D41" s="146"/>
      <c r="E41" s="146"/>
      <c r="F41" s="146"/>
      <c r="G41" s="147"/>
      <c r="H41" s="145" t="s">
        <v>140</v>
      </c>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7"/>
    </row>
    <row r="42" spans="2:37" x14ac:dyDescent="0.2">
      <c r="C42" s="148" t="s">
        <v>141</v>
      </c>
      <c r="D42" s="149"/>
      <c r="E42" s="149"/>
      <c r="F42" s="149"/>
      <c r="G42" s="150"/>
      <c r="H42" s="148" t="s">
        <v>137</v>
      </c>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50"/>
    </row>
    <row r="43" spans="2:37" x14ac:dyDescent="0.2">
      <c r="I43" s="74" t="s">
        <v>142</v>
      </c>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row>
    <row r="45" spans="2:37" x14ac:dyDescent="0.2">
      <c r="B45" s="1" t="s">
        <v>457</v>
      </c>
    </row>
    <row r="46" spans="2:37" x14ac:dyDescent="0.2">
      <c r="C46" s="101" t="s">
        <v>295</v>
      </c>
      <c r="D46" s="102"/>
      <c r="E46" s="102"/>
      <c r="F46" s="102"/>
      <c r="G46" s="102"/>
      <c r="H46" s="102"/>
      <c r="I46" s="102"/>
      <c r="J46" s="102"/>
      <c r="K46" s="102"/>
      <c r="L46" s="102"/>
      <c r="M46" s="102"/>
      <c r="N46" s="102"/>
      <c r="O46" s="103"/>
      <c r="P46" s="101" t="s">
        <v>296</v>
      </c>
      <c r="Q46" s="102"/>
      <c r="R46" s="102"/>
      <c r="S46" s="102"/>
      <c r="T46" s="102"/>
      <c r="U46" s="102"/>
      <c r="V46" s="102"/>
      <c r="W46" s="102"/>
      <c r="X46" s="102"/>
      <c r="Y46" s="103"/>
      <c r="Z46" s="101" t="s">
        <v>297</v>
      </c>
      <c r="AA46" s="102"/>
      <c r="AB46" s="102"/>
      <c r="AC46" s="102"/>
      <c r="AD46" s="102"/>
      <c r="AE46" s="102"/>
      <c r="AF46" s="102"/>
      <c r="AG46" s="102"/>
      <c r="AH46" s="102"/>
      <c r="AI46" s="102"/>
      <c r="AJ46" s="102"/>
      <c r="AK46" s="103"/>
    </row>
    <row r="47" spans="2:37" ht="15" customHeight="1" x14ac:dyDescent="0.2">
      <c r="C47" s="164" t="s">
        <v>40</v>
      </c>
      <c r="D47" s="165"/>
      <c r="E47" s="165"/>
      <c r="F47" s="165"/>
      <c r="G47" s="165"/>
      <c r="H47" s="165"/>
      <c r="I47" s="165"/>
      <c r="J47" s="165"/>
      <c r="K47" s="165"/>
      <c r="L47" s="165"/>
      <c r="M47" s="165"/>
      <c r="N47" s="165"/>
      <c r="O47" s="166"/>
      <c r="P47" s="101" t="s">
        <v>51</v>
      </c>
      <c r="Q47" s="102"/>
      <c r="R47" s="102"/>
      <c r="S47" s="102"/>
      <c r="T47" s="102"/>
      <c r="U47" s="102"/>
      <c r="V47" s="102"/>
      <c r="W47" s="102"/>
      <c r="X47" s="102"/>
      <c r="Y47" s="103"/>
      <c r="Z47" s="101" t="s">
        <v>143</v>
      </c>
      <c r="AA47" s="102"/>
      <c r="AB47" s="102"/>
      <c r="AC47" s="102"/>
      <c r="AD47" s="102"/>
      <c r="AE47" s="102"/>
      <c r="AF47" s="102"/>
      <c r="AG47" s="102"/>
      <c r="AH47" s="102"/>
      <c r="AI47" s="102"/>
      <c r="AJ47" s="102"/>
      <c r="AK47" s="103"/>
    </row>
    <row r="48" spans="2:37" ht="15" customHeight="1" x14ac:dyDescent="0.2">
      <c r="C48" s="101" t="s">
        <v>41</v>
      </c>
      <c r="D48" s="102"/>
      <c r="E48" s="102"/>
      <c r="F48" s="102"/>
      <c r="G48" s="102"/>
      <c r="H48" s="102"/>
      <c r="I48" s="102"/>
      <c r="J48" s="102"/>
      <c r="K48" s="102"/>
      <c r="L48" s="102"/>
      <c r="M48" s="102"/>
      <c r="N48" s="102"/>
      <c r="O48" s="103"/>
      <c r="P48" s="101" t="s">
        <v>51</v>
      </c>
      <c r="Q48" s="102"/>
      <c r="R48" s="102"/>
      <c r="S48" s="102"/>
      <c r="T48" s="102"/>
      <c r="U48" s="102"/>
      <c r="V48" s="102"/>
      <c r="W48" s="102"/>
      <c r="X48" s="102"/>
      <c r="Y48" s="103"/>
      <c r="Z48" s="101" t="s">
        <v>144</v>
      </c>
      <c r="AA48" s="102"/>
      <c r="AB48" s="102"/>
      <c r="AC48" s="102"/>
      <c r="AD48" s="102"/>
      <c r="AE48" s="102"/>
      <c r="AF48" s="102"/>
      <c r="AG48" s="102"/>
      <c r="AH48" s="102"/>
      <c r="AI48" s="102"/>
      <c r="AJ48" s="102"/>
      <c r="AK48" s="103"/>
    </row>
    <row r="49" spans="3:37" ht="15" customHeight="1" x14ac:dyDescent="0.2">
      <c r="C49" s="101" t="s">
        <v>42</v>
      </c>
      <c r="D49" s="102"/>
      <c r="E49" s="102"/>
      <c r="F49" s="102"/>
      <c r="G49" s="102"/>
      <c r="H49" s="102"/>
      <c r="I49" s="102"/>
      <c r="J49" s="102"/>
      <c r="K49" s="102"/>
      <c r="L49" s="102"/>
      <c r="M49" s="102"/>
      <c r="N49" s="102"/>
      <c r="O49" s="103"/>
      <c r="P49" s="101" t="s">
        <v>51</v>
      </c>
      <c r="Q49" s="102"/>
      <c r="R49" s="102"/>
      <c r="S49" s="102"/>
      <c r="T49" s="102"/>
      <c r="U49" s="102"/>
      <c r="V49" s="102"/>
      <c r="W49" s="102"/>
      <c r="X49" s="102"/>
      <c r="Y49" s="103"/>
      <c r="Z49" s="101" t="s">
        <v>145</v>
      </c>
      <c r="AA49" s="102"/>
      <c r="AB49" s="102"/>
      <c r="AC49" s="102"/>
      <c r="AD49" s="102"/>
      <c r="AE49" s="102"/>
      <c r="AF49" s="102"/>
      <c r="AG49" s="102"/>
      <c r="AH49" s="102"/>
      <c r="AI49" s="102"/>
      <c r="AJ49" s="102"/>
      <c r="AK49" s="103"/>
    </row>
    <row r="50" spans="3:37" ht="15" customHeight="1" x14ac:dyDescent="0.2">
      <c r="C50" s="73" t="s">
        <v>43</v>
      </c>
      <c r="D50" s="74"/>
      <c r="E50" s="74"/>
      <c r="F50" s="74"/>
      <c r="G50" s="74"/>
      <c r="H50" s="74"/>
      <c r="I50" s="74"/>
      <c r="J50" s="74"/>
      <c r="K50" s="74"/>
      <c r="L50" s="74"/>
      <c r="M50" s="74"/>
      <c r="N50" s="74"/>
      <c r="O50" s="75"/>
      <c r="P50" s="73" t="s">
        <v>51</v>
      </c>
      <c r="Q50" s="74"/>
      <c r="R50" s="74"/>
      <c r="S50" s="74"/>
      <c r="T50" s="74"/>
      <c r="U50" s="74"/>
      <c r="V50" s="74"/>
      <c r="W50" s="74"/>
      <c r="X50" s="74"/>
      <c r="Y50" s="75"/>
      <c r="Z50" s="73" t="s">
        <v>146</v>
      </c>
      <c r="AA50" s="74"/>
      <c r="AB50" s="74"/>
      <c r="AC50" s="74"/>
      <c r="AD50" s="74"/>
      <c r="AE50" s="74"/>
      <c r="AF50" s="74"/>
      <c r="AG50" s="74"/>
      <c r="AH50" s="74"/>
      <c r="AI50" s="74"/>
      <c r="AJ50" s="74"/>
      <c r="AK50" s="75"/>
    </row>
    <row r="51" spans="3:37" ht="15" customHeight="1" x14ac:dyDescent="0.2">
      <c r="C51" s="115"/>
      <c r="D51" s="116"/>
      <c r="E51" s="116"/>
      <c r="F51" s="116"/>
      <c r="G51" s="116"/>
      <c r="H51" s="116"/>
      <c r="I51" s="116"/>
      <c r="J51" s="116"/>
      <c r="K51" s="116"/>
      <c r="L51" s="116"/>
      <c r="M51" s="116"/>
      <c r="N51" s="116"/>
      <c r="O51" s="117"/>
      <c r="P51" s="115" t="s">
        <v>147</v>
      </c>
      <c r="Q51" s="116"/>
      <c r="R51" s="116"/>
      <c r="S51" s="116"/>
      <c r="T51" s="116"/>
      <c r="U51" s="116"/>
      <c r="V51" s="116"/>
      <c r="W51" s="116"/>
      <c r="X51" s="116"/>
      <c r="Y51" s="117"/>
      <c r="Z51" s="115" t="s">
        <v>148</v>
      </c>
      <c r="AA51" s="116"/>
      <c r="AB51" s="116"/>
      <c r="AC51" s="116"/>
      <c r="AD51" s="116"/>
      <c r="AE51" s="116"/>
      <c r="AF51" s="116"/>
      <c r="AG51" s="116"/>
      <c r="AH51" s="116"/>
      <c r="AI51" s="116"/>
      <c r="AJ51" s="116"/>
      <c r="AK51" s="117"/>
    </row>
    <row r="52" spans="3:37" ht="15" customHeight="1" x14ac:dyDescent="0.2">
      <c r="C52" s="76"/>
      <c r="D52" s="77"/>
      <c r="E52" s="77"/>
      <c r="F52" s="77"/>
      <c r="G52" s="77"/>
      <c r="H52" s="77"/>
      <c r="I52" s="77"/>
      <c r="J52" s="77"/>
      <c r="K52" s="77"/>
      <c r="L52" s="77"/>
      <c r="M52" s="77"/>
      <c r="N52" s="77"/>
      <c r="O52" s="78"/>
      <c r="P52" s="76" t="s">
        <v>147</v>
      </c>
      <c r="Q52" s="77"/>
      <c r="R52" s="77"/>
      <c r="S52" s="77"/>
      <c r="T52" s="77"/>
      <c r="U52" s="77"/>
      <c r="V52" s="77"/>
      <c r="W52" s="77"/>
      <c r="X52" s="77"/>
      <c r="Y52" s="78"/>
      <c r="Z52" s="76" t="s">
        <v>133</v>
      </c>
      <c r="AA52" s="77"/>
      <c r="AB52" s="77"/>
      <c r="AC52" s="77"/>
      <c r="AD52" s="77"/>
      <c r="AE52" s="77"/>
      <c r="AF52" s="77"/>
      <c r="AG52" s="77"/>
      <c r="AH52" s="77"/>
      <c r="AI52" s="77"/>
      <c r="AJ52" s="77"/>
      <c r="AK52" s="78"/>
    </row>
    <row r="53" spans="3:37" ht="15" customHeight="1" x14ac:dyDescent="0.2">
      <c r="C53" s="73" t="s">
        <v>44</v>
      </c>
      <c r="D53" s="74"/>
      <c r="E53" s="74"/>
      <c r="F53" s="74"/>
      <c r="G53" s="74"/>
      <c r="H53" s="74"/>
      <c r="I53" s="74"/>
      <c r="J53" s="74"/>
      <c r="K53" s="74"/>
      <c r="L53" s="74"/>
      <c r="M53" s="74"/>
      <c r="N53" s="74"/>
      <c r="O53" s="75"/>
      <c r="P53" s="73" t="s">
        <v>51</v>
      </c>
      <c r="Q53" s="74"/>
      <c r="R53" s="74"/>
      <c r="S53" s="74"/>
      <c r="T53" s="74"/>
      <c r="U53" s="74"/>
      <c r="V53" s="74"/>
      <c r="W53" s="74"/>
      <c r="X53" s="74"/>
      <c r="Y53" s="75"/>
      <c r="Z53" s="73"/>
      <c r="AA53" s="74"/>
      <c r="AB53" s="74"/>
      <c r="AC53" s="74"/>
      <c r="AD53" s="74"/>
      <c r="AE53" s="74"/>
      <c r="AF53" s="74"/>
      <c r="AG53" s="74"/>
      <c r="AH53" s="74"/>
      <c r="AI53" s="74"/>
      <c r="AJ53" s="74"/>
      <c r="AK53" s="75"/>
    </row>
    <row r="54" spans="3:37" ht="15" customHeight="1" x14ac:dyDescent="0.2">
      <c r="C54" s="115"/>
      <c r="D54" s="116"/>
      <c r="E54" s="116"/>
      <c r="F54" s="116"/>
      <c r="G54" s="116"/>
      <c r="H54" s="116"/>
      <c r="I54" s="116"/>
      <c r="J54" s="116"/>
      <c r="K54" s="116"/>
      <c r="L54" s="116"/>
      <c r="M54" s="116"/>
      <c r="N54" s="116"/>
      <c r="O54" s="117"/>
      <c r="P54" s="115" t="s">
        <v>147</v>
      </c>
      <c r="Q54" s="116"/>
      <c r="R54" s="116"/>
      <c r="S54" s="116"/>
      <c r="T54" s="116"/>
      <c r="U54" s="116"/>
      <c r="V54" s="116"/>
      <c r="W54" s="116"/>
      <c r="X54" s="116"/>
      <c r="Y54" s="117"/>
      <c r="Z54" s="115"/>
      <c r="AA54" s="116"/>
      <c r="AB54" s="116"/>
      <c r="AC54" s="116"/>
      <c r="AD54" s="116"/>
      <c r="AE54" s="116"/>
      <c r="AF54" s="116"/>
      <c r="AG54" s="116"/>
      <c r="AH54" s="116"/>
      <c r="AI54" s="116"/>
      <c r="AJ54" s="116"/>
      <c r="AK54" s="117"/>
    </row>
    <row r="55" spans="3:37" ht="15" customHeight="1" x14ac:dyDescent="0.2">
      <c r="C55" s="76"/>
      <c r="D55" s="77"/>
      <c r="E55" s="77"/>
      <c r="F55" s="77"/>
      <c r="G55" s="77"/>
      <c r="H55" s="77"/>
      <c r="I55" s="77"/>
      <c r="J55" s="77"/>
      <c r="K55" s="77"/>
      <c r="L55" s="77"/>
      <c r="M55" s="77"/>
      <c r="N55" s="77"/>
      <c r="O55" s="78"/>
      <c r="P55" s="76" t="s">
        <v>147</v>
      </c>
      <c r="Q55" s="77"/>
      <c r="R55" s="77"/>
      <c r="S55" s="77"/>
      <c r="T55" s="77"/>
      <c r="U55" s="77"/>
      <c r="V55" s="77"/>
      <c r="W55" s="77"/>
      <c r="X55" s="77"/>
      <c r="Y55" s="78"/>
      <c r="Z55" s="76"/>
      <c r="AA55" s="77"/>
      <c r="AB55" s="77"/>
      <c r="AC55" s="77"/>
      <c r="AD55" s="77"/>
      <c r="AE55" s="77"/>
      <c r="AF55" s="77"/>
      <c r="AG55" s="77"/>
      <c r="AH55" s="77"/>
      <c r="AI55" s="77"/>
      <c r="AJ55" s="77"/>
      <c r="AK55" s="78"/>
    </row>
    <row r="56" spans="3:37" ht="15" customHeight="1" x14ac:dyDescent="0.2">
      <c r="C56" s="73" t="s">
        <v>45</v>
      </c>
      <c r="D56" s="74"/>
      <c r="E56" s="74"/>
      <c r="F56" s="74"/>
      <c r="G56" s="74"/>
      <c r="H56" s="74"/>
      <c r="I56" s="74"/>
      <c r="J56" s="74"/>
      <c r="K56" s="74"/>
      <c r="L56" s="74"/>
      <c r="M56" s="74"/>
      <c r="N56" s="74"/>
      <c r="O56" s="75"/>
      <c r="P56" s="73" t="s">
        <v>51</v>
      </c>
      <c r="Q56" s="74"/>
      <c r="R56" s="74"/>
      <c r="S56" s="74"/>
      <c r="T56" s="74"/>
      <c r="U56" s="74"/>
      <c r="V56" s="74"/>
      <c r="W56" s="74"/>
      <c r="X56" s="74"/>
      <c r="Y56" s="75"/>
      <c r="Z56" s="73" t="s">
        <v>149</v>
      </c>
      <c r="AA56" s="74"/>
      <c r="AB56" s="74"/>
      <c r="AC56" s="74"/>
      <c r="AD56" s="74"/>
      <c r="AE56" s="74"/>
      <c r="AF56" s="74"/>
      <c r="AG56" s="74"/>
      <c r="AH56" s="74"/>
      <c r="AI56" s="74"/>
      <c r="AJ56" s="74"/>
      <c r="AK56" s="75"/>
    </row>
    <row r="57" spans="3:37" ht="15" customHeight="1" x14ac:dyDescent="0.2">
      <c r="C57" s="76"/>
      <c r="D57" s="77"/>
      <c r="E57" s="77"/>
      <c r="F57" s="77"/>
      <c r="G57" s="77"/>
      <c r="H57" s="77"/>
      <c r="I57" s="77"/>
      <c r="J57" s="77"/>
      <c r="K57" s="77"/>
      <c r="L57" s="77"/>
      <c r="M57" s="77"/>
      <c r="N57" s="77"/>
      <c r="O57" s="78"/>
      <c r="P57" s="76" t="s">
        <v>147</v>
      </c>
      <c r="Q57" s="77"/>
      <c r="R57" s="77"/>
      <c r="S57" s="77"/>
      <c r="T57" s="77"/>
      <c r="U57" s="77"/>
      <c r="V57" s="77"/>
      <c r="W57" s="77"/>
      <c r="X57" s="77"/>
      <c r="Y57" s="78"/>
      <c r="Z57" s="76" t="s">
        <v>87</v>
      </c>
      <c r="AA57" s="77"/>
      <c r="AB57" s="77"/>
      <c r="AC57" s="77"/>
      <c r="AD57" s="77"/>
      <c r="AE57" s="77"/>
      <c r="AF57" s="77"/>
      <c r="AG57" s="77"/>
      <c r="AH57" s="77"/>
      <c r="AI57" s="77"/>
      <c r="AJ57" s="77"/>
      <c r="AK57" s="78"/>
    </row>
    <row r="58" spans="3:37" ht="15" customHeight="1" x14ac:dyDescent="0.2">
      <c r="C58" s="73" t="s">
        <v>46</v>
      </c>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5"/>
    </row>
    <row r="59" spans="3:37" ht="66.75" customHeight="1" x14ac:dyDescent="0.2">
      <c r="C59" s="4"/>
      <c r="D59" s="151" t="s">
        <v>47</v>
      </c>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2"/>
    </row>
    <row r="61" spans="3:37" x14ac:dyDescent="0.2">
      <c r="C61" s="106" t="s">
        <v>150</v>
      </c>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row>
    <row r="62" spans="3:37" x14ac:dyDescent="0.2">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row>
    <row r="63" spans="3:37" x14ac:dyDescent="0.2">
      <c r="C63" s="164" t="s">
        <v>151</v>
      </c>
      <c r="D63" s="102"/>
      <c r="E63" s="102"/>
      <c r="F63" s="102"/>
      <c r="G63" s="102"/>
      <c r="H63" s="102"/>
      <c r="I63" s="102"/>
      <c r="J63" s="102"/>
      <c r="K63" s="102"/>
      <c r="L63" s="102"/>
      <c r="M63" s="102"/>
      <c r="N63" s="102"/>
      <c r="O63" s="103"/>
      <c r="P63" s="101" t="s">
        <v>51</v>
      </c>
      <c r="Q63" s="102"/>
      <c r="R63" s="102"/>
      <c r="S63" s="102"/>
      <c r="T63" s="102"/>
      <c r="U63" s="102"/>
      <c r="V63" s="102"/>
      <c r="W63" s="102"/>
      <c r="X63" s="102"/>
      <c r="Y63" s="103"/>
      <c r="Z63" s="101"/>
      <c r="AA63" s="102"/>
      <c r="AB63" s="102"/>
      <c r="AC63" s="102"/>
      <c r="AD63" s="102"/>
      <c r="AE63" s="102"/>
      <c r="AF63" s="102"/>
      <c r="AG63" s="102"/>
      <c r="AH63" s="102"/>
      <c r="AI63" s="102"/>
      <c r="AJ63" s="102"/>
      <c r="AK63" s="103"/>
    </row>
    <row r="64" spans="3:37" x14ac:dyDescent="0.2">
      <c r="C64" s="101" t="s">
        <v>152</v>
      </c>
      <c r="D64" s="102"/>
      <c r="E64" s="102"/>
      <c r="F64" s="102"/>
      <c r="G64" s="102"/>
      <c r="H64" s="102"/>
      <c r="I64" s="102"/>
      <c r="J64" s="102"/>
      <c r="K64" s="102"/>
      <c r="L64" s="102"/>
      <c r="M64" s="102"/>
      <c r="N64" s="102"/>
      <c r="O64" s="103"/>
      <c r="P64" s="101" t="s">
        <v>51</v>
      </c>
      <c r="Q64" s="102"/>
      <c r="R64" s="102"/>
      <c r="S64" s="102"/>
      <c r="T64" s="102"/>
      <c r="U64" s="102"/>
      <c r="V64" s="102"/>
      <c r="W64" s="102"/>
      <c r="X64" s="102"/>
      <c r="Y64" s="103"/>
      <c r="Z64" s="101"/>
      <c r="AA64" s="102"/>
      <c r="AB64" s="102"/>
      <c r="AC64" s="102"/>
      <c r="AD64" s="102"/>
      <c r="AE64" s="102"/>
      <c r="AF64" s="102"/>
      <c r="AG64" s="102"/>
      <c r="AH64" s="102"/>
      <c r="AI64" s="102"/>
      <c r="AJ64" s="102"/>
      <c r="AK64" s="103"/>
    </row>
    <row r="65" spans="2:37" ht="13.5" customHeight="1" x14ac:dyDescent="0.2">
      <c r="C65" s="42" t="s">
        <v>298</v>
      </c>
      <c r="D65" s="104" t="s">
        <v>299</v>
      </c>
      <c r="E65" s="104"/>
      <c r="F65" s="104"/>
      <c r="G65" s="104"/>
      <c r="H65" s="104"/>
      <c r="I65" s="104"/>
      <c r="J65" s="104"/>
      <c r="K65" s="104"/>
      <c r="L65" s="104"/>
      <c r="M65" s="104"/>
      <c r="N65" s="104"/>
      <c r="O65" s="105"/>
      <c r="P65" s="73" t="s">
        <v>51</v>
      </c>
      <c r="Q65" s="74"/>
      <c r="R65" s="74"/>
      <c r="S65" s="74"/>
      <c r="T65" s="74"/>
      <c r="U65" s="74"/>
      <c r="V65" s="74"/>
      <c r="W65" s="74"/>
      <c r="X65" s="74"/>
      <c r="Y65" s="75"/>
      <c r="Z65" s="73"/>
      <c r="AA65" s="74"/>
      <c r="AB65" s="74"/>
      <c r="AC65" s="74"/>
      <c r="AD65" s="74"/>
      <c r="AE65" s="74"/>
      <c r="AF65" s="74"/>
      <c r="AG65" s="74"/>
      <c r="AH65" s="74"/>
      <c r="AI65" s="74"/>
      <c r="AJ65" s="74"/>
      <c r="AK65" s="75"/>
    </row>
    <row r="66" spans="2:37" x14ac:dyDescent="0.2">
      <c r="C66" s="4"/>
      <c r="D66" s="107"/>
      <c r="E66" s="107"/>
      <c r="F66" s="107"/>
      <c r="G66" s="107"/>
      <c r="H66" s="107"/>
      <c r="I66" s="107"/>
      <c r="J66" s="107"/>
      <c r="K66" s="107"/>
      <c r="L66" s="107"/>
      <c r="M66" s="107"/>
      <c r="N66" s="107"/>
      <c r="O66" s="108"/>
      <c r="P66" s="76"/>
      <c r="Q66" s="77"/>
      <c r="R66" s="77"/>
      <c r="S66" s="77"/>
      <c r="T66" s="77"/>
      <c r="U66" s="77"/>
      <c r="V66" s="77"/>
      <c r="W66" s="77"/>
      <c r="X66" s="77"/>
      <c r="Y66" s="78"/>
      <c r="Z66" s="76"/>
      <c r="AA66" s="77"/>
      <c r="AB66" s="77"/>
      <c r="AC66" s="77"/>
      <c r="AD66" s="77"/>
      <c r="AE66" s="77"/>
      <c r="AF66" s="77"/>
      <c r="AG66" s="77"/>
      <c r="AH66" s="77"/>
      <c r="AI66" s="77"/>
      <c r="AJ66" s="77"/>
      <c r="AK66" s="78"/>
    </row>
    <row r="68" spans="2:37" x14ac:dyDescent="0.2">
      <c r="B68" s="1" t="s">
        <v>458</v>
      </c>
    </row>
    <row r="69" spans="2:37" x14ac:dyDescent="0.2">
      <c r="C69" s="1" t="s">
        <v>190</v>
      </c>
    </row>
    <row r="70" spans="2:37" x14ac:dyDescent="0.2">
      <c r="D70" s="212"/>
      <c r="E70" s="213"/>
      <c r="F70" s="199" t="s">
        <v>53</v>
      </c>
      <c r="G70" s="199"/>
      <c r="H70" s="199"/>
      <c r="I70" s="199"/>
      <c r="J70" s="199"/>
      <c r="K70" s="199"/>
      <c r="L70" s="191" t="s">
        <v>64</v>
      </c>
      <c r="M70" s="191"/>
      <c r="N70" s="191"/>
      <c r="O70" s="191"/>
      <c r="P70" s="191" t="s">
        <v>65</v>
      </c>
      <c r="Q70" s="191"/>
      <c r="R70" s="191"/>
      <c r="S70" s="191"/>
      <c r="T70" s="191" t="s">
        <v>66</v>
      </c>
      <c r="U70" s="191"/>
      <c r="V70" s="191"/>
      <c r="W70" s="191"/>
      <c r="X70" s="191" t="s">
        <v>55</v>
      </c>
      <c r="Y70" s="191"/>
      <c r="Z70" s="191"/>
      <c r="AA70" s="191"/>
      <c r="AB70" s="199" t="s">
        <v>67</v>
      </c>
      <c r="AC70" s="199"/>
      <c r="AD70" s="199"/>
      <c r="AE70" s="199"/>
      <c r="AF70" s="199"/>
      <c r="AG70" s="199"/>
      <c r="AH70" s="199"/>
      <c r="AI70" s="191" t="s">
        <v>68</v>
      </c>
      <c r="AJ70" s="199"/>
      <c r="AK70" s="199"/>
    </row>
    <row r="71" spans="2:37" x14ac:dyDescent="0.2">
      <c r="D71" s="214"/>
      <c r="E71" s="215"/>
      <c r="F71" s="199"/>
      <c r="G71" s="199"/>
      <c r="H71" s="199"/>
      <c r="I71" s="199"/>
      <c r="J71" s="199"/>
      <c r="K71" s="199"/>
      <c r="L71" s="191"/>
      <c r="M71" s="191"/>
      <c r="N71" s="191"/>
      <c r="O71" s="191"/>
      <c r="P71" s="191"/>
      <c r="Q71" s="191"/>
      <c r="R71" s="191"/>
      <c r="S71" s="191"/>
      <c r="T71" s="191"/>
      <c r="U71" s="191"/>
      <c r="V71" s="191"/>
      <c r="W71" s="191"/>
      <c r="X71" s="191"/>
      <c r="Y71" s="191"/>
      <c r="Z71" s="191"/>
      <c r="AA71" s="191"/>
      <c r="AB71" s="199"/>
      <c r="AC71" s="199"/>
      <c r="AD71" s="199"/>
      <c r="AE71" s="199"/>
      <c r="AF71" s="199"/>
      <c r="AG71" s="199"/>
      <c r="AH71" s="199"/>
      <c r="AI71" s="199"/>
      <c r="AJ71" s="199"/>
      <c r="AK71" s="199"/>
    </row>
    <row r="72" spans="2:37" ht="13.5" customHeight="1" x14ac:dyDescent="0.2">
      <c r="D72" s="191" t="s">
        <v>192</v>
      </c>
      <c r="E72" s="191"/>
      <c r="F72" s="198" t="s">
        <v>57</v>
      </c>
      <c r="G72" s="198"/>
      <c r="H72" s="198"/>
      <c r="I72" s="198"/>
      <c r="J72" s="198"/>
      <c r="K72" s="198"/>
      <c r="L72" s="199" t="s">
        <v>319</v>
      </c>
      <c r="M72" s="199"/>
      <c r="N72" s="199"/>
      <c r="O72" s="199"/>
      <c r="P72" s="203" t="s">
        <v>61</v>
      </c>
      <c r="Q72" s="204"/>
      <c r="R72" s="204"/>
      <c r="S72" s="205"/>
      <c r="T72" s="199" t="s">
        <v>322</v>
      </c>
      <c r="U72" s="199"/>
      <c r="V72" s="199"/>
      <c r="W72" s="199"/>
      <c r="X72" s="192" t="s">
        <v>62</v>
      </c>
      <c r="Y72" s="193"/>
      <c r="Z72" s="193"/>
      <c r="AA72" s="194"/>
      <c r="AB72" s="192" t="s">
        <v>63</v>
      </c>
      <c r="AC72" s="193"/>
      <c r="AD72" s="193"/>
      <c r="AE72" s="193"/>
      <c r="AF72" s="193"/>
      <c r="AG72" s="193"/>
      <c r="AH72" s="194"/>
      <c r="AI72" s="199">
        <v>3</v>
      </c>
      <c r="AJ72" s="199"/>
      <c r="AK72" s="199"/>
    </row>
    <row r="73" spans="2:37" x14ac:dyDescent="0.2">
      <c r="D73" s="191"/>
      <c r="E73" s="191"/>
      <c r="F73" s="198"/>
      <c r="G73" s="198"/>
      <c r="H73" s="198"/>
      <c r="I73" s="198"/>
      <c r="J73" s="198"/>
      <c r="K73" s="198"/>
      <c r="L73" s="199"/>
      <c r="M73" s="199"/>
      <c r="N73" s="199"/>
      <c r="O73" s="199"/>
      <c r="P73" s="206"/>
      <c r="Q73" s="207"/>
      <c r="R73" s="207"/>
      <c r="S73" s="208"/>
      <c r="T73" s="199"/>
      <c r="U73" s="199"/>
      <c r="V73" s="199"/>
      <c r="W73" s="199"/>
      <c r="X73" s="200"/>
      <c r="Y73" s="201"/>
      <c r="Z73" s="201"/>
      <c r="AA73" s="202"/>
      <c r="AB73" s="195"/>
      <c r="AC73" s="196"/>
      <c r="AD73" s="196"/>
      <c r="AE73" s="196"/>
      <c r="AF73" s="196"/>
      <c r="AG73" s="196"/>
      <c r="AH73" s="197"/>
      <c r="AI73" s="199"/>
      <c r="AJ73" s="199"/>
      <c r="AK73" s="199"/>
    </row>
    <row r="74" spans="2:37" x14ac:dyDescent="0.2">
      <c r="D74" s="191"/>
      <c r="E74" s="191"/>
      <c r="F74" s="198" t="s">
        <v>60</v>
      </c>
      <c r="G74" s="198"/>
      <c r="H74" s="198"/>
      <c r="I74" s="198"/>
      <c r="J74" s="198"/>
      <c r="K74" s="198"/>
      <c r="L74" s="199"/>
      <c r="M74" s="199"/>
      <c r="N74" s="199"/>
      <c r="O74" s="199"/>
      <c r="P74" s="206"/>
      <c r="Q74" s="207"/>
      <c r="R74" s="207"/>
      <c r="S74" s="208"/>
      <c r="T74" s="199"/>
      <c r="U74" s="199"/>
      <c r="V74" s="199"/>
      <c r="W74" s="199"/>
      <c r="X74" s="200"/>
      <c r="Y74" s="201"/>
      <c r="Z74" s="201"/>
      <c r="AA74" s="202"/>
      <c r="AB74" s="192" t="s">
        <v>191</v>
      </c>
      <c r="AC74" s="193"/>
      <c r="AD74" s="193"/>
      <c r="AE74" s="193"/>
      <c r="AF74" s="193"/>
      <c r="AG74" s="193"/>
      <c r="AH74" s="194"/>
      <c r="AI74" s="199">
        <v>2</v>
      </c>
      <c r="AJ74" s="199"/>
      <c r="AK74" s="199"/>
    </row>
    <row r="75" spans="2:37" x14ac:dyDescent="0.2">
      <c r="D75" s="191"/>
      <c r="E75" s="191"/>
      <c r="F75" s="198"/>
      <c r="G75" s="198"/>
      <c r="H75" s="198"/>
      <c r="I75" s="198"/>
      <c r="J75" s="198"/>
      <c r="K75" s="198"/>
      <c r="L75" s="199"/>
      <c r="M75" s="199"/>
      <c r="N75" s="199"/>
      <c r="O75" s="199"/>
      <c r="P75" s="206"/>
      <c r="Q75" s="207"/>
      <c r="R75" s="207"/>
      <c r="S75" s="208"/>
      <c r="T75" s="199"/>
      <c r="U75" s="199"/>
      <c r="V75" s="199"/>
      <c r="W75" s="199"/>
      <c r="X75" s="195"/>
      <c r="Y75" s="196"/>
      <c r="Z75" s="196"/>
      <c r="AA75" s="197"/>
      <c r="AB75" s="195"/>
      <c r="AC75" s="196"/>
      <c r="AD75" s="196"/>
      <c r="AE75" s="196"/>
      <c r="AF75" s="196"/>
      <c r="AG75" s="196"/>
      <c r="AH75" s="197"/>
      <c r="AI75" s="199"/>
      <c r="AJ75" s="199"/>
      <c r="AK75" s="199"/>
    </row>
    <row r="76" spans="2:37" x14ac:dyDescent="0.2">
      <c r="D76" s="10"/>
      <c r="E76" s="28" t="s">
        <v>193</v>
      </c>
      <c r="F76" s="8"/>
      <c r="G76" s="8"/>
      <c r="H76" s="8"/>
      <c r="I76" s="8"/>
      <c r="J76" s="8"/>
      <c r="K76" s="8"/>
      <c r="L76" s="29"/>
      <c r="M76" s="8" t="s">
        <v>404</v>
      </c>
      <c r="N76" s="8"/>
      <c r="O76" s="16"/>
      <c r="P76" s="8"/>
      <c r="Q76" s="99" t="s">
        <v>194</v>
      </c>
      <c r="R76" s="99"/>
      <c r="S76" s="8"/>
      <c r="T76" s="29"/>
      <c r="U76" s="99" t="s">
        <v>194</v>
      </c>
      <c r="V76" s="99"/>
      <c r="W76" s="16"/>
      <c r="X76" s="8"/>
      <c r="Y76" s="8" t="s">
        <v>403</v>
      </c>
      <c r="Z76" s="8"/>
      <c r="AA76" s="8"/>
      <c r="AB76" s="29"/>
      <c r="AC76" s="8" t="s">
        <v>405</v>
      </c>
      <c r="AD76" s="8"/>
      <c r="AE76" s="8"/>
      <c r="AF76" s="8"/>
      <c r="AG76" s="8"/>
      <c r="AH76" s="16"/>
      <c r="AI76" s="98">
        <v>5</v>
      </c>
      <c r="AJ76" s="99"/>
      <c r="AK76" s="100"/>
    </row>
    <row r="77" spans="2:37" x14ac:dyDescent="0.2">
      <c r="D77" s="6"/>
      <c r="E77" s="6"/>
    </row>
    <row r="78" spans="2:37" x14ac:dyDescent="0.2">
      <c r="C78" s="1" t="s">
        <v>153</v>
      </c>
    </row>
    <row r="79" spans="2:37" x14ac:dyDescent="0.2">
      <c r="D79" s="185"/>
      <c r="E79" s="185"/>
      <c r="F79" s="185"/>
      <c r="G79" s="185"/>
      <c r="H79" s="139" t="s">
        <v>71</v>
      </c>
      <c r="I79" s="139"/>
      <c r="J79" s="139"/>
      <c r="K79" s="139"/>
      <c r="L79" s="139"/>
      <c r="M79" s="139"/>
      <c r="N79" s="139"/>
      <c r="O79" s="139"/>
      <c r="P79" s="139"/>
      <c r="Q79" s="139" t="s">
        <v>72</v>
      </c>
      <c r="R79" s="139"/>
      <c r="S79" s="139"/>
      <c r="T79" s="139"/>
      <c r="U79" s="139"/>
      <c r="V79" s="139" t="s">
        <v>73</v>
      </c>
      <c r="W79" s="139"/>
      <c r="X79" s="139"/>
      <c r="Y79" s="139"/>
      <c r="Z79" s="139"/>
      <c r="AA79" s="139"/>
      <c r="AB79" s="139"/>
      <c r="AC79" s="139"/>
      <c r="AD79" s="139" t="s">
        <v>74</v>
      </c>
      <c r="AE79" s="139"/>
      <c r="AF79" s="139"/>
      <c r="AG79" s="139"/>
      <c r="AH79" s="139"/>
      <c r="AI79" s="139"/>
      <c r="AJ79" s="139"/>
      <c r="AK79" s="139"/>
    </row>
    <row r="80" spans="2:37" x14ac:dyDescent="0.2">
      <c r="D80" s="139" t="s">
        <v>395</v>
      </c>
      <c r="E80" s="139"/>
      <c r="F80" s="139"/>
      <c r="G80" s="139"/>
      <c r="H80" s="139" t="s">
        <v>396</v>
      </c>
      <c r="I80" s="139"/>
      <c r="J80" s="139"/>
      <c r="K80" s="139"/>
      <c r="L80" s="139"/>
      <c r="M80" s="139"/>
      <c r="N80" s="139"/>
      <c r="O80" s="139"/>
      <c r="P80" s="139"/>
      <c r="Q80" s="98" t="s">
        <v>75</v>
      </c>
      <c r="R80" s="99"/>
      <c r="S80" s="99"/>
      <c r="T80" s="99"/>
      <c r="U80" s="100"/>
      <c r="V80" s="139" t="s">
        <v>76</v>
      </c>
      <c r="W80" s="139"/>
      <c r="X80" s="139"/>
      <c r="Y80" s="139"/>
      <c r="Z80" s="139"/>
      <c r="AA80" s="139"/>
      <c r="AB80" s="139"/>
      <c r="AC80" s="139"/>
      <c r="AD80" s="139" t="s">
        <v>77</v>
      </c>
      <c r="AE80" s="139"/>
      <c r="AF80" s="139"/>
      <c r="AG80" s="139"/>
      <c r="AH80" s="139"/>
      <c r="AI80" s="139"/>
      <c r="AJ80" s="139"/>
      <c r="AK80" s="139"/>
    </row>
    <row r="82" spans="2:37" x14ac:dyDescent="0.2">
      <c r="D82" s="1" t="s">
        <v>198</v>
      </c>
    </row>
    <row r="83" spans="2:37" x14ac:dyDescent="0.2">
      <c r="D83" s="116" t="s">
        <v>399</v>
      </c>
      <c r="E83" s="116"/>
      <c r="F83" s="116"/>
      <c r="G83" s="116"/>
      <c r="H83" s="116"/>
      <c r="I83" s="116"/>
      <c r="J83" s="116"/>
      <c r="K83" s="116"/>
      <c r="L83" s="116"/>
      <c r="M83" s="116"/>
      <c r="N83" s="116"/>
      <c r="O83" s="116"/>
      <c r="P83" s="116"/>
      <c r="Q83" s="116"/>
      <c r="R83" s="116"/>
      <c r="S83" s="116"/>
      <c r="T83" s="116"/>
      <c r="U83" s="116"/>
      <c r="V83" s="116" t="s">
        <v>394</v>
      </c>
      <c r="W83" s="116"/>
      <c r="X83" s="116"/>
      <c r="Y83" s="116"/>
      <c r="Z83" s="116"/>
      <c r="AA83" s="116"/>
      <c r="AB83" s="116"/>
      <c r="AC83" s="116"/>
      <c r="AD83" s="116"/>
      <c r="AE83" s="116"/>
      <c r="AF83" s="116"/>
      <c r="AG83" s="116"/>
      <c r="AH83" s="116"/>
      <c r="AI83" s="116"/>
      <c r="AJ83" s="116"/>
      <c r="AK83" s="116"/>
    </row>
    <row r="84" spans="2:37" x14ac:dyDescent="0.2">
      <c r="D84" s="116" t="s">
        <v>400</v>
      </c>
      <c r="E84" s="116"/>
      <c r="F84" s="116"/>
      <c r="G84" s="116"/>
      <c r="H84" s="116"/>
      <c r="I84" s="116"/>
      <c r="J84" s="116"/>
      <c r="K84" s="116"/>
      <c r="L84" s="116"/>
      <c r="M84" s="116"/>
      <c r="N84" s="116"/>
      <c r="O84" s="116"/>
      <c r="P84" s="116"/>
      <c r="Q84" s="116"/>
      <c r="R84" s="116"/>
      <c r="S84" s="116"/>
      <c r="T84" s="116"/>
      <c r="U84" s="116"/>
      <c r="V84" s="116" t="s">
        <v>394</v>
      </c>
      <c r="W84" s="116"/>
      <c r="X84" s="116"/>
      <c r="Y84" s="116"/>
      <c r="Z84" s="116"/>
      <c r="AA84" s="116"/>
      <c r="AB84" s="116"/>
      <c r="AC84" s="116"/>
      <c r="AD84" s="116"/>
      <c r="AE84" s="116"/>
      <c r="AF84" s="116"/>
      <c r="AG84" s="116"/>
      <c r="AH84" s="116"/>
      <c r="AI84" s="116"/>
      <c r="AJ84" s="116"/>
      <c r="AK84" s="116"/>
    </row>
    <row r="86" spans="2:37" x14ac:dyDescent="0.2">
      <c r="C86" s="1" t="s">
        <v>154</v>
      </c>
    </row>
    <row r="87" spans="2:37" x14ac:dyDescent="0.2">
      <c r="D87" s="185"/>
      <c r="E87" s="185"/>
      <c r="F87" s="185"/>
      <c r="G87" s="185"/>
      <c r="H87" s="29" t="s">
        <v>199</v>
      </c>
      <c r="I87" s="8"/>
      <c r="J87" s="8"/>
      <c r="K87" s="8"/>
      <c r="L87" s="8"/>
      <c r="M87" s="8"/>
      <c r="N87" s="8"/>
      <c r="O87" s="8"/>
      <c r="P87" s="38" t="s">
        <v>200</v>
      </c>
      <c r="Q87" s="98" t="s">
        <v>201</v>
      </c>
      <c r="R87" s="99"/>
      <c r="S87" s="99"/>
      <c r="T87" s="99"/>
      <c r="U87" s="99"/>
      <c r="V87" s="99"/>
      <c r="W87" s="99"/>
      <c r="X87" s="100"/>
      <c r="Y87" s="98" t="s">
        <v>202</v>
      </c>
      <c r="Z87" s="99"/>
      <c r="AA87" s="99"/>
      <c r="AB87" s="99"/>
      <c r="AC87" s="100"/>
      <c r="AD87" s="139" t="s">
        <v>55</v>
      </c>
      <c r="AE87" s="139"/>
      <c r="AF87" s="139"/>
      <c r="AG87" s="139"/>
      <c r="AH87" s="139"/>
      <c r="AI87" s="139"/>
      <c r="AJ87" s="139"/>
      <c r="AK87" s="139"/>
    </row>
    <row r="88" spans="2:37" x14ac:dyDescent="0.2">
      <c r="D88" s="171" t="s">
        <v>395</v>
      </c>
      <c r="E88" s="172"/>
      <c r="F88" s="172"/>
      <c r="G88" s="173"/>
      <c r="H88" s="177" t="s">
        <v>397</v>
      </c>
      <c r="I88" s="177"/>
      <c r="J88" s="177"/>
      <c r="K88" s="177"/>
      <c r="L88" s="177"/>
      <c r="M88" s="177"/>
      <c r="N88" s="177"/>
      <c r="O88" s="177"/>
      <c r="P88" s="177"/>
      <c r="Q88" s="178" t="s">
        <v>203</v>
      </c>
      <c r="R88" s="179"/>
      <c r="S88" s="179"/>
      <c r="T88" s="179"/>
      <c r="U88" s="179"/>
      <c r="V88" s="179"/>
      <c r="W88" s="179"/>
      <c r="X88" s="180"/>
      <c r="Y88" s="178" t="s">
        <v>204</v>
      </c>
      <c r="Z88" s="179"/>
      <c r="AA88" s="179"/>
      <c r="AB88" s="179"/>
      <c r="AC88" s="180"/>
      <c r="AD88" s="171" t="s">
        <v>62</v>
      </c>
      <c r="AE88" s="172"/>
      <c r="AF88" s="172"/>
      <c r="AG88" s="172"/>
      <c r="AH88" s="172"/>
      <c r="AI88" s="172"/>
      <c r="AJ88" s="172"/>
      <c r="AK88" s="173"/>
    </row>
    <row r="89" spans="2:37" x14ac:dyDescent="0.2">
      <c r="D89" s="174"/>
      <c r="E89" s="175"/>
      <c r="F89" s="175"/>
      <c r="G89" s="176"/>
      <c r="H89" s="182" t="s">
        <v>398</v>
      </c>
      <c r="I89" s="183"/>
      <c r="J89" s="183"/>
      <c r="K89" s="183"/>
      <c r="L89" s="183"/>
      <c r="M89" s="183"/>
      <c r="N89" s="183"/>
      <c r="O89" s="183"/>
      <c r="P89" s="184"/>
      <c r="Q89" s="182" t="s">
        <v>146</v>
      </c>
      <c r="R89" s="183"/>
      <c r="S89" s="183"/>
      <c r="T89" s="183"/>
      <c r="U89" s="183"/>
      <c r="V89" s="183"/>
      <c r="W89" s="183"/>
      <c r="X89" s="184"/>
      <c r="Y89" s="182" t="s">
        <v>205</v>
      </c>
      <c r="Z89" s="183"/>
      <c r="AA89" s="183"/>
      <c r="AB89" s="183"/>
      <c r="AC89" s="184"/>
      <c r="AD89" s="174"/>
      <c r="AE89" s="175"/>
      <c r="AF89" s="175"/>
      <c r="AG89" s="175"/>
      <c r="AH89" s="175"/>
      <c r="AI89" s="175"/>
      <c r="AJ89" s="175"/>
      <c r="AK89" s="176"/>
    </row>
    <row r="90" spans="2:37" x14ac:dyDescent="0.2">
      <c r="D90" s="164" t="s">
        <v>84</v>
      </c>
      <c r="E90" s="165"/>
      <c r="F90" s="165"/>
      <c r="G90" s="165"/>
      <c r="H90" s="165"/>
      <c r="I90" s="165"/>
      <c r="J90" s="165"/>
      <c r="K90" s="165"/>
      <c r="L90" s="165"/>
      <c r="M90" s="165"/>
      <c r="N90" s="165"/>
      <c r="O90" s="165"/>
      <c r="P90" s="166"/>
      <c r="Q90" s="98" t="s">
        <v>405</v>
      </c>
      <c r="R90" s="99"/>
      <c r="S90" s="99"/>
      <c r="T90" s="99"/>
      <c r="U90" s="99"/>
      <c r="V90" s="99"/>
      <c r="W90" s="99"/>
      <c r="X90" s="100"/>
      <c r="Y90" s="98" t="s">
        <v>406</v>
      </c>
      <c r="Z90" s="99"/>
      <c r="AA90" s="99"/>
      <c r="AB90" s="99"/>
      <c r="AC90" s="100"/>
      <c r="AD90" s="139" t="s">
        <v>407</v>
      </c>
      <c r="AE90" s="139"/>
      <c r="AF90" s="139"/>
      <c r="AG90" s="139"/>
      <c r="AH90" s="139"/>
      <c r="AI90" s="139"/>
      <c r="AJ90" s="139"/>
      <c r="AK90" s="139"/>
    </row>
    <row r="92" spans="2:37" x14ac:dyDescent="0.2">
      <c r="B92" s="1" t="s">
        <v>459</v>
      </c>
    </row>
    <row r="93" spans="2:37" x14ac:dyDescent="0.2">
      <c r="C93" s="171" t="s">
        <v>78</v>
      </c>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3"/>
    </row>
    <row r="94" spans="2:37" x14ac:dyDescent="0.2">
      <c r="C94" s="98" t="s">
        <v>357</v>
      </c>
      <c r="D94" s="99"/>
      <c r="E94" s="99"/>
      <c r="F94" s="99"/>
      <c r="G94" s="99"/>
      <c r="H94" s="99"/>
      <c r="I94" s="99"/>
      <c r="J94" s="99"/>
      <c r="K94" s="99"/>
      <c r="L94" s="99"/>
      <c r="M94" s="99"/>
      <c r="N94" s="99"/>
      <c r="O94" s="99"/>
      <c r="P94" s="99"/>
      <c r="Q94" s="98" t="s">
        <v>209</v>
      </c>
      <c r="R94" s="99"/>
      <c r="S94" s="99"/>
      <c r="T94" s="99"/>
      <c r="U94" s="99"/>
      <c r="V94" s="100"/>
      <c r="W94" s="99" t="s">
        <v>358</v>
      </c>
      <c r="X94" s="99"/>
      <c r="Y94" s="99"/>
      <c r="Z94" s="99"/>
      <c r="AA94" s="99"/>
      <c r="AB94" s="99"/>
      <c r="AC94" s="99"/>
      <c r="AD94" s="99"/>
      <c r="AE94" s="99"/>
      <c r="AF94" s="99"/>
      <c r="AG94" s="99"/>
      <c r="AH94" s="99"/>
      <c r="AI94" s="99"/>
      <c r="AJ94" s="99"/>
      <c r="AK94" s="100"/>
    </row>
    <row r="95" spans="2:37" x14ac:dyDescent="0.2">
      <c r="C95" s="136" t="s">
        <v>292</v>
      </c>
      <c r="D95" s="137"/>
      <c r="E95" s="137"/>
      <c r="F95" s="137"/>
      <c r="G95" s="137"/>
      <c r="H95" s="137"/>
      <c r="I95" s="137"/>
      <c r="J95" s="137"/>
      <c r="K95" s="137"/>
      <c r="L95" s="137"/>
      <c r="M95" s="137"/>
      <c r="N95" s="137"/>
      <c r="O95" s="137"/>
      <c r="P95" s="138"/>
      <c r="Q95" s="141">
        <f>Q96+Q98</f>
        <v>2400000</v>
      </c>
      <c r="R95" s="142"/>
      <c r="S95" s="142"/>
      <c r="T95" s="142"/>
      <c r="U95" s="142"/>
      <c r="V95" s="143"/>
      <c r="W95" s="171"/>
      <c r="X95" s="172"/>
      <c r="Y95" s="172"/>
      <c r="Z95" s="172"/>
      <c r="AA95" s="172"/>
      <c r="AB95" s="172"/>
      <c r="AC95" s="172"/>
      <c r="AD95" s="172"/>
      <c r="AE95" s="172"/>
      <c r="AF95" s="172"/>
      <c r="AG95" s="172"/>
      <c r="AH95" s="172"/>
      <c r="AI95" s="172"/>
      <c r="AJ95" s="172"/>
      <c r="AK95" s="173"/>
    </row>
    <row r="96" spans="2:37" x14ac:dyDescent="0.2">
      <c r="C96" s="13"/>
      <c r="D96" s="17"/>
      <c r="E96" s="17"/>
      <c r="F96" s="116" t="s">
        <v>82</v>
      </c>
      <c r="G96" s="116"/>
      <c r="H96" s="116"/>
      <c r="I96" s="116"/>
      <c r="J96" s="116"/>
      <c r="K96" s="116"/>
      <c r="L96" s="116"/>
      <c r="M96" s="116"/>
      <c r="N96" s="116"/>
      <c r="O96" s="116"/>
      <c r="P96" s="117"/>
      <c r="Q96" s="122">
        <f>W96*AB96</f>
        <v>1800000</v>
      </c>
      <c r="R96" s="123"/>
      <c r="S96" s="123"/>
      <c r="T96" s="123"/>
      <c r="U96" s="123"/>
      <c r="V96" s="124"/>
      <c r="W96" s="118">
        <v>30000</v>
      </c>
      <c r="X96" s="119"/>
      <c r="Y96" s="119"/>
      <c r="Z96" s="119"/>
      <c r="AA96" s="119"/>
      <c r="AB96" s="153">
        <f>SUM(AG97)</f>
        <v>60</v>
      </c>
      <c r="AC96" s="153"/>
      <c r="AD96" s="153"/>
      <c r="AE96" s="153"/>
      <c r="AF96" s="153"/>
      <c r="AG96" s="153"/>
      <c r="AH96" s="153"/>
      <c r="AI96" s="153"/>
      <c r="AJ96" s="153"/>
      <c r="AK96" s="154"/>
    </row>
    <row r="97" spans="3:37" ht="13.2" customHeight="1" x14ac:dyDescent="0.2">
      <c r="C97" s="13"/>
      <c r="F97" s="116"/>
      <c r="G97" s="116"/>
      <c r="H97" s="116"/>
      <c r="I97" s="116"/>
      <c r="J97" s="116"/>
      <c r="K97" s="116"/>
      <c r="L97" s="116"/>
      <c r="M97" s="116"/>
      <c r="N97" s="116"/>
      <c r="O97" s="116"/>
      <c r="P97" s="117"/>
      <c r="Q97" s="115"/>
      <c r="R97" s="116"/>
      <c r="S97" s="116"/>
      <c r="T97" s="116"/>
      <c r="U97" s="116"/>
      <c r="V97" s="117"/>
      <c r="W97" s="111" t="s">
        <v>433</v>
      </c>
      <c r="X97" s="112"/>
      <c r="Y97" s="112"/>
      <c r="Z97" s="112"/>
      <c r="AA97" s="112"/>
      <c r="AB97" s="112"/>
      <c r="AC97" s="112"/>
      <c r="AD97" s="112"/>
      <c r="AE97" s="112"/>
      <c r="AF97" s="112"/>
      <c r="AG97" s="109">
        <v>60</v>
      </c>
      <c r="AH97" s="109"/>
      <c r="AI97" s="109"/>
      <c r="AJ97" s="109"/>
      <c r="AK97" s="110"/>
    </row>
    <row r="98" spans="3:37" x14ac:dyDescent="0.2">
      <c r="C98" s="13"/>
      <c r="F98" s="116" t="s">
        <v>83</v>
      </c>
      <c r="G98" s="116"/>
      <c r="H98" s="116"/>
      <c r="I98" s="116"/>
      <c r="J98" s="116"/>
      <c r="K98" s="116"/>
      <c r="L98" s="116"/>
      <c r="M98" s="116"/>
      <c r="N98" s="116"/>
      <c r="O98" s="116"/>
      <c r="P98" s="117"/>
      <c r="Q98" s="122">
        <f>W98*AB98</f>
        <v>600000</v>
      </c>
      <c r="R98" s="123"/>
      <c r="S98" s="123"/>
      <c r="T98" s="123"/>
      <c r="U98" s="123"/>
      <c r="V98" s="124"/>
      <c r="W98" s="118">
        <v>10000</v>
      </c>
      <c r="X98" s="119"/>
      <c r="Y98" s="119"/>
      <c r="Z98" s="119"/>
      <c r="AA98" s="119"/>
      <c r="AB98" s="153">
        <f>SUM(AG99)</f>
        <v>60</v>
      </c>
      <c r="AC98" s="153"/>
      <c r="AD98" s="153"/>
      <c r="AE98" s="153"/>
      <c r="AF98" s="153"/>
      <c r="AG98" s="153"/>
      <c r="AH98" s="153"/>
      <c r="AI98" s="153"/>
      <c r="AJ98" s="153"/>
      <c r="AK98" s="154"/>
    </row>
    <row r="99" spans="3:37" ht="13.2" customHeight="1" x14ac:dyDescent="0.2">
      <c r="C99" s="13"/>
      <c r="F99" s="116"/>
      <c r="G99" s="116"/>
      <c r="H99" s="116"/>
      <c r="I99" s="116"/>
      <c r="J99" s="116"/>
      <c r="K99" s="116"/>
      <c r="L99" s="116"/>
      <c r="M99" s="116"/>
      <c r="N99" s="116"/>
      <c r="O99" s="116"/>
      <c r="P99" s="117"/>
      <c r="Q99" s="115"/>
      <c r="R99" s="116"/>
      <c r="S99" s="116"/>
      <c r="T99" s="116"/>
      <c r="U99" s="116"/>
      <c r="V99" s="117"/>
      <c r="W99" s="111" t="s">
        <v>433</v>
      </c>
      <c r="X99" s="112"/>
      <c r="Y99" s="112"/>
      <c r="Z99" s="112"/>
      <c r="AA99" s="112"/>
      <c r="AB99" s="112"/>
      <c r="AC99" s="112"/>
      <c r="AD99" s="112"/>
      <c r="AE99" s="112"/>
      <c r="AF99" s="112"/>
      <c r="AG99" s="109">
        <v>60</v>
      </c>
      <c r="AH99" s="109"/>
      <c r="AI99" s="109"/>
      <c r="AJ99" s="109"/>
      <c r="AK99" s="110"/>
    </row>
    <row r="100" spans="3:37" x14ac:dyDescent="0.2">
      <c r="C100" s="136" t="s">
        <v>210</v>
      </c>
      <c r="D100" s="137"/>
      <c r="E100" s="137"/>
      <c r="F100" s="137"/>
      <c r="G100" s="137"/>
      <c r="H100" s="137"/>
      <c r="I100" s="137"/>
      <c r="J100" s="137"/>
      <c r="K100" s="137"/>
      <c r="L100" s="137"/>
      <c r="M100" s="137"/>
      <c r="N100" s="137"/>
      <c r="O100" s="137"/>
      <c r="P100" s="138"/>
      <c r="Q100" s="141">
        <f>Q101+Q102</f>
        <v>2350000</v>
      </c>
      <c r="R100" s="142"/>
      <c r="S100" s="142"/>
      <c r="T100" s="142"/>
      <c r="U100" s="142"/>
      <c r="V100" s="143"/>
      <c r="W100" s="73"/>
      <c r="X100" s="74"/>
      <c r="Y100" s="74"/>
      <c r="Z100" s="74"/>
      <c r="AA100" s="74"/>
      <c r="AB100" s="74"/>
      <c r="AC100" s="74"/>
      <c r="AD100" s="74"/>
      <c r="AE100" s="74"/>
      <c r="AF100" s="74"/>
      <c r="AG100" s="74"/>
      <c r="AH100" s="74"/>
      <c r="AI100" s="74"/>
      <c r="AJ100" s="74"/>
      <c r="AK100" s="75"/>
    </row>
    <row r="101" spans="3:37" x14ac:dyDescent="0.2">
      <c r="C101" s="13"/>
      <c r="F101" s="116" t="s">
        <v>213</v>
      </c>
      <c r="G101" s="116"/>
      <c r="H101" s="116"/>
      <c r="I101" s="116"/>
      <c r="J101" s="116"/>
      <c r="K101" s="116"/>
      <c r="L101" s="116"/>
      <c r="M101" s="116"/>
      <c r="N101" s="116"/>
      <c r="O101" s="116"/>
      <c r="P101" s="117"/>
      <c r="Q101" s="122">
        <f>W101*AB101</f>
        <v>1850000</v>
      </c>
      <c r="R101" s="123"/>
      <c r="S101" s="123"/>
      <c r="T101" s="123"/>
      <c r="U101" s="123"/>
      <c r="V101" s="124"/>
      <c r="W101" s="118">
        <f>SUM(Q112:V113)/AB112</f>
        <v>370000</v>
      </c>
      <c r="X101" s="119"/>
      <c r="Y101" s="119"/>
      <c r="Z101" s="119"/>
      <c r="AA101" s="119"/>
      <c r="AB101" s="120">
        <v>5</v>
      </c>
      <c r="AC101" s="120"/>
      <c r="AD101" s="120"/>
      <c r="AE101" s="120"/>
      <c r="AF101" s="120"/>
      <c r="AG101" s="120"/>
      <c r="AH101" s="120"/>
      <c r="AI101" s="120"/>
      <c r="AJ101" s="120"/>
      <c r="AK101" s="121"/>
    </row>
    <row r="102" spans="3:37" x14ac:dyDescent="0.2">
      <c r="C102" s="13"/>
      <c r="F102" s="116" t="s">
        <v>214</v>
      </c>
      <c r="G102" s="116"/>
      <c r="H102" s="116"/>
      <c r="I102" s="116"/>
      <c r="J102" s="116"/>
      <c r="K102" s="116"/>
      <c r="L102" s="116"/>
      <c r="M102" s="116"/>
      <c r="N102" s="116"/>
      <c r="O102" s="116"/>
      <c r="P102" s="117"/>
      <c r="Q102" s="122">
        <f>W102*AB102</f>
        <v>500000</v>
      </c>
      <c r="R102" s="123"/>
      <c r="S102" s="123"/>
      <c r="T102" s="123"/>
      <c r="U102" s="123"/>
      <c r="V102" s="124"/>
      <c r="W102" s="118">
        <f>SUM(Q121:V122)/AB121</f>
        <v>100000</v>
      </c>
      <c r="X102" s="119"/>
      <c r="Y102" s="119"/>
      <c r="Z102" s="119"/>
      <c r="AA102" s="119"/>
      <c r="AB102" s="120">
        <v>5</v>
      </c>
      <c r="AC102" s="120"/>
      <c r="AD102" s="120"/>
      <c r="AE102" s="120"/>
      <c r="AF102" s="120"/>
      <c r="AG102" s="120"/>
      <c r="AH102" s="120"/>
      <c r="AI102" s="120"/>
      <c r="AJ102" s="120"/>
      <c r="AK102" s="121"/>
    </row>
    <row r="103" spans="3:37" x14ac:dyDescent="0.2">
      <c r="C103" s="98" t="s">
        <v>327</v>
      </c>
      <c r="D103" s="99"/>
      <c r="E103" s="99"/>
      <c r="F103" s="99"/>
      <c r="G103" s="99"/>
      <c r="H103" s="99"/>
      <c r="I103" s="99"/>
      <c r="J103" s="99"/>
      <c r="K103" s="99"/>
      <c r="L103" s="99"/>
      <c r="M103" s="99"/>
      <c r="N103" s="99"/>
      <c r="O103" s="99"/>
      <c r="P103" s="100"/>
      <c r="Q103" s="158">
        <f>Q95+Q100</f>
        <v>4750000</v>
      </c>
      <c r="R103" s="159"/>
      <c r="S103" s="159"/>
      <c r="T103" s="159"/>
      <c r="U103" s="159"/>
      <c r="V103" s="160"/>
      <c r="W103" s="101"/>
      <c r="X103" s="102"/>
      <c r="Y103" s="102"/>
      <c r="Z103" s="102"/>
      <c r="AA103" s="102"/>
      <c r="AB103" s="102"/>
      <c r="AC103" s="102"/>
      <c r="AD103" s="102"/>
      <c r="AE103" s="102"/>
      <c r="AF103" s="102"/>
      <c r="AG103" s="102"/>
      <c r="AH103" s="102"/>
      <c r="AI103" s="102"/>
      <c r="AJ103" s="102"/>
      <c r="AK103" s="103"/>
    </row>
    <row r="105" spans="3:37" x14ac:dyDescent="0.2">
      <c r="C105" s="171" t="s">
        <v>85</v>
      </c>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3"/>
    </row>
    <row r="106" spans="3:37" x14ac:dyDescent="0.2">
      <c r="C106" s="98" t="s">
        <v>357</v>
      </c>
      <c r="D106" s="99"/>
      <c r="E106" s="99"/>
      <c r="F106" s="99"/>
      <c r="G106" s="99"/>
      <c r="H106" s="99"/>
      <c r="I106" s="99"/>
      <c r="J106" s="99"/>
      <c r="K106" s="99"/>
      <c r="L106" s="99"/>
      <c r="M106" s="99"/>
      <c r="N106" s="99"/>
      <c r="O106" s="99"/>
      <c r="P106" s="99"/>
      <c r="Q106" s="98" t="s">
        <v>209</v>
      </c>
      <c r="R106" s="99"/>
      <c r="S106" s="99"/>
      <c r="T106" s="99"/>
      <c r="U106" s="99"/>
      <c r="V106" s="100"/>
      <c r="W106" s="99" t="s">
        <v>358</v>
      </c>
      <c r="X106" s="99"/>
      <c r="Y106" s="99"/>
      <c r="Z106" s="99"/>
      <c r="AA106" s="99"/>
      <c r="AB106" s="99"/>
      <c r="AC106" s="99"/>
      <c r="AD106" s="99"/>
      <c r="AE106" s="99"/>
      <c r="AF106" s="99"/>
      <c r="AG106" s="99"/>
      <c r="AH106" s="99"/>
      <c r="AI106" s="99"/>
      <c r="AJ106" s="99"/>
      <c r="AK106" s="100"/>
    </row>
    <row r="107" spans="3:37" x14ac:dyDescent="0.2">
      <c r="C107" s="73" t="s">
        <v>215</v>
      </c>
      <c r="D107" s="74"/>
      <c r="E107" s="74"/>
      <c r="F107" s="74"/>
      <c r="G107" s="74"/>
      <c r="H107" s="74"/>
      <c r="I107" s="74"/>
      <c r="J107" s="74"/>
      <c r="K107" s="74"/>
      <c r="L107" s="74"/>
      <c r="M107" s="74"/>
      <c r="N107" s="74"/>
      <c r="O107" s="74"/>
      <c r="P107" s="75"/>
      <c r="Q107" s="141">
        <f>Q108+Q110</f>
        <v>600000</v>
      </c>
      <c r="R107" s="142"/>
      <c r="S107" s="142"/>
      <c r="T107" s="142"/>
      <c r="U107" s="142"/>
      <c r="V107" s="143"/>
      <c r="W107" s="73"/>
      <c r="X107" s="74"/>
      <c r="Y107" s="74"/>
      <c r="Z107" s="74"/>
      <c r="AA107" s="74"/>
      <c r="AB107" s="74"/>
      <c r="AC107" s="74"/>
      <c r="AD107" s="74"/>
      <c r="AE107" s="74"/>
      <c r="AF107" s="74"/>
      <c r="AG107" s="74"/>
      <c r="AH107" s="74"/>
      <c r="AI107" s="74"/>
      <c r="AJ107" s="74"/>
      <c r="AK107" s="75"/>
    </row>
    <row r="108" spans="3:37" x14ac:dyDescent="0.2">
      <c r="C108" s="13"/>
      <c r="F108" s="116" t="s">
        <v>216</v>
      </c>
      <c r="G108" s="116"/>
      <c r="H108" s="116"/>
      <c r="I108" s="116"/>
      <c r="J108" s="116"/>
      <c r="K108" s="116"/>
      <c r="L108" s="116"/>
      <c r="M108" s="116"/>
      <c r="N108" s="116"/>
      <c r="O108" s="116"/>
      <c r="P108" s="117"/>
      <c r="Q108" s="122">
        <f>W108*AB108</f>
        <v>600000</v>
      </c>
      <c r="R108" s="123"/>
      <c r="S108" s="123"/>
      <c r="T108" s="123"/>
      <c r="U108" s="123"/>
      <c r="V108" s="124"/>
      <c r="W108" s="118">
        <v>10000</v>
      </c>
      <c r="X108" s="119"/>
      <c r="Y108" s="119"/>
      <c r="Z108" s="119"/>
      <c r="AA108" s="119"/>
      <c r="AB108" s="153">
        <f>SUM(AG109)</f>
        <v>60</v>
      </c>
      <c r="AC108" s="153"/>
      <c r="AD108" s="153"/>
      <c r="AE108" s="153"/>
      <c r="AF108" s="153"/>
      <c r="AG108" s="153"/>
      <c r="AH108" s="153"/>
      <c r="AI108" s="153"/>
      <c r="AJ108" s="153"/>
      <c r="AK108" s="154"/>
    </row>
    <row r="109" spans="3:37" ht="13.2" customHeight="1" x14ac:dyDescent="0.2">
      <c r="C109" s="13"/>
      <c r="F109" s="116"/>
      <c r="G109" s="116"/>
      <c r="H109" s="116"/>
      <c r="I109" s="116"/>
      <c r="J109" s="116"/>
      <c r="K109" s="116"/>
      <c r="L109" s="116"/>
      <c r="M109" s="116"/>
      <c r="N109" s="116"/>
      <c r="O109" s="116"/>
      <c r="P109" s="117"/>
      <c r="Q109" s="115"/>
      <c r="R109" s="116"/>
      <c r="S109" s="116"/>
      <c r="T109" s="116"/>
      <c r="U109" s="116"/>
      <c r="V109" s="117"/>
      <c r="W109" s="111" t="s">
        <v>433</v>
      </c>
      <c r="X109" s="112"/>
      <c r="Y109" s="112"/>
      <c r="Z109" s="112"/>
      <c r="AA109" s="112"/>
      <c r="AB109" s="112"/>
      <c r="AC109" s="112"/>
      <c r="AD109" s="112"/>
      <c r="AE109" s="112"/>
      <c r="AF109" s="112"/>
      <c r="AG109" s="109">
        <v>60</v>
      </c>
      <c r="AH109" s="109"/>
      <c r="AI109" s="109"/>
      <c r="AJ109" s="109"/>
      <c r="AK109" s="110"/>
    </row>
    <row r="110" spans="3:37" x14ac:dyDescent="0.2">
      <c r="C110" s="13"/>
      <c r="F110" s="77" t="s">
        <v>219</v>
      </c>
      <c r="G110" s="77"/>
      <c r="H110" s="77"/>
      <c r="I110" s="77"/>
      <c r="J110" s="77"/>
      <c r="K110" s="77"/>
      <c r="L110" s="77"/>
      <c r="M110" s="77"/>
      <c r="N110" s="77"/>
      <c r="O110" s="77"/>
      <c r="P110" s="78"/>
      <c r="Q110" s="155">
        <f>'費用配賦 (2年度)'!H25</f>
        <v>0</v>
      </c>
      <c r="R110" s="156"/>
      <c r="S110" s="156"/>
      <c r="T110" s="156"/>
      <c r="U110" s="156"/>
      <c r="V110" s="157"/>
      <c r="W110" s="76" t="s">
        <v>471</v>
      </c>
      <c r="X110" s="77"/>
      <c r="Y110" s="77"/>
      <c r="Z110" s="77"/>
      <c r="AA110" s="77"/>
      <c r="AB110" s="77"/>
      <c r="AC110" s="77"/>
      <c r="AD110" s="77"/>
      <c r="AE110" s="77"/>
      <c r="AF110" s="77"/>
      <c r="AG110" s="77"/>
      <c r="AH110" s="77"/>
      <c r="AI110" s="77"/>
      <c r="AJ110" s="77"/>
      <c r="AK110" s="78"/>
    </row>
    <row r="111" spans="3:37" x14ac:dyDescent="0.2">
      <c r="C111" s="73" t="s">
        <v>220</v>
      </c>
      <c r="D111" s="74"/>
      <c r="E111" s="74"/>
      <c r="F111" s="74"/>
      <c r="G111" s="74"/>
      <c r="H111" s="74"/>
      <c r="I111" s="74"/>
      <c r="J111" s="74"/>
      <c r="K111" s="74"/>
      <c r="L111" s="74"/>
      <c r="M111" s="74"/>
      <c r="N111" s="74"/>
      <c r="O111" s="74"/>
      <c r="P111" s="75"/>
      <c r="Q111" s="141">
        <f>Q112+Q113+Q114</f>
        <v>1907320</v>
      </c>
      <c r="R111" s="142"/>
      <c r="S111" s="142"/>
      <c r="T111" s="142"/>
      <c r="U111" s="142"/>
      <c r="V111" s="143"/>
      <c r="W111" s="73"/>
      <c r="X111" s="74"/>
      <c r="Y111" s="74"/>
      <c r="Z111" s="74"/>
      <c r="AA111" s="74"/>
      <c r="AB111" s="74"/>
      <c r="AC111" s="74"/>
      <c r="AD111" s="74"/>
      <c r="AE111" s="74"/>
      <c r="AF111" s="74"/>
      <c r="AG111" s="74"/>
      <c r="AH111" s="74"/>
      <c r="AI111" s="74"/>
      <c r="AJ111" s="74"/>
      <c r="AK111" s="75"/>
    </row>
    <row r="112" spans="3:37" x14ac:dyDescent="0.2">
      <c r="C112" s="13"/>
      <c r="F112" s="116" t="s">
        <v>222</v>
      </c>
      <c r="G112" s="116"/>
      <c r="H112" s="116"/>
      <c r="I112" s="116"/>
      <c r="J112" s="116"/>
      <c r="K112" s="116"/>
      <c r="L112" s="116"/>
      <c r="M112" s="116"/>
      <c r="N112" s="116"/>
      <c r="O112" s="116"/>
      <c r="P112" s="117"/>
      <c r="Q112" s="122">
        <f>W112*AB112</f>
        <v>1500000</v>
      </c>
      <c r="R112" s="123"/>
      <c r="S112" s="123"/>
      <c r="T112" s="123"/>
      <c r="U112" s="123"/>
      <c r="V112" s="124"/>
      <c r="W112" s="118">
        <v>300000</v>
      </c>
      <c r="X112" s="119"/>
      <c r="Y112" s="119"/>
      <c r="Z112" s="119"/>
      <c r="AA112" s="119"/>
      <c r="AB112" s="120">
        <v>5</v>
      </c>
      <c r="AC112" s="120"/>
      <c r="AD112" s="120"/>
      <c r="AE112" s="120"/>
      <c r="AF112" s="120"/>
      <c r="AG112" s="120"/>
      <c r="AH112" s="120"/>
      <c r="AI112" s="120"/>
      <c r="AJ112" s="120"/>
      <c r="AK112" s="121"/>
    </row>
    <row r="113" spans="3:37" x14ac:dyDescent="0.2">
      <c r="C113" s="13"/>
      <c r="F113" s="116" t="s">
        <v>223</v>
      </c>
      <c r="G113" s="116"/>
      <c r="H113" s="116"/>
      <c r="I113" s="116"/>
      <c r="J113" s="116"/>
      <c r="K113" s="116"/>
      <c r="L113" s="116"/>
      <c r="M113" s="116"/>
      <c r="N113" s="116"/>
      <c r="O113" s="116"/>
      <c r="P113" s="117"/>
      <c r="Q113" s="122">
        <f>W113*AB113</f>
        <v>350000</v>
      </c>
      <c r="R113" s="123"/>
      <c r="S113" s="123"/>
      <c r="T113" s="123"/>
      <c r="U113" s="123"/>
      <c r="V113" s="124"/>
      <c r="W113" s="118">
        <v>70000</v>
      </c>
      <c r="X113" s="119"/>
      <c r="Y113" s="119"/>
      <c r="Z113" s="119"/>
      <c r="AA113" s="119"/>
      <c r="AB113" s="120">
        <v>5</v>
      </c>
      <c r="AC113" s="120"/>
      <c r="AD113" s="120"/>
      <c r="AE113" s="120"/>
      <c r="AF113" s="120"/>
      <c r="AG113" s="120"/>
      <c r="AH113" s="120"/>
      <c r="AI113" s="120"/>
      <c r="AJ113" s="120"/>
      <c r="AK113" s="121"/>
    </row>
    <row r="114" spans="3:37" x14ac:dyDescent="0.2">
      <c r="C114" s="4"/>
      <c r="D114" s="7"/>
      <c r="E114" s="7"/>
      <c r="F114" s="77" t="s">
        <v>224</v>
      </c>
      <c r="G114" s="77"/>
      <c r="H114" s="77"/>
      <c r="I114" s="77"/>
      <c r="J114" s="77"/>
      <c r="K114" s="77"/>
      <c r="L114" s="77"/>
      <c r="M114" s="77"/>
      <c r="N114" s="77"/>
      <c r="O114" s="77"/>
      <c r="P114" s="78"/>
      <c r="Q114" s="155">
        <f>'費用配賦 (2年度)'!J25</f>
        <v>57320</v>
      </c>
      <c r="R114" s="156"/>
      <c r="S114" s="156"/>
      <c r="T114" s="156"/>
      <c r="U114" s="156"/>
      <c r="V114" s="157"/>
      <c r="W114" s="76" t="s">
        <v>471</v>
      </c>
      <c r="X114" s="77"/>
      <c r="Y114" s="77"/>
      <c r="Z114" s="77"/>
      <c r="AA114" s="77"/>
      <c r="AB114" s="77"/>
      <c r="AC114" s="77"/>
      <c r="AD114" s="77"/>
      <c r="AE114" s="77"/>
      <c r="AF114" s="77"/>
      <c r="AG114" s="77"/>
      <c r="AH114" s="77"/>
      <c r="AI114" s="77"/>
      <c r="AJ114" s="77"/>
      <c r="AK114" s="78"/>
    </row>
    <row r="115" spans="3:37" x14ac:dyDescent="0.2">
      <c r="C115" s="73" t="s">
        <v>225</v>
      </c>
      <c r="D115" s="74"/>
      <c r="E115" s="74"/>
      <c r="F115" s="74"/>
      <c r="G115" s="74"/>
      <c r="H115" s="74"/>
      <c r="I115" s="74"/>
      <c r="J115" s="74"/>
      <c r="K115" s="74"/>
      <c r="L115" s="74"/>
      <c r="M115" s="74"/>
      <c r="N115" s="74"/>
      <c r="O115" s="74"/>
      <c r="P115" s="75"/>
      <c r="Q115" s="141">
        <f>Q116+Q118+Q119</f>
        <v>572600</v>
      </c>
      <c r="R115" s="142"/>
      <c r="S115" s="142"/>
      <c r="T115" s="142"/>
      <c r="U115" s="142"/>
      <c r="V115" s="143"/>
      <c r="W115" s="73"/>
      <c r="X115" s="74"/>
      <c r="Y115" s="74"/>
      <c r="Z115" s="74"/>
      <c r="AA115" s="74"/>
      <c r="AB115" s="74"/>
      <c r="AC115" s="74"/>
      <c r="AD115" s="74"/>
      <c r="AE115" s="74"/>
      <c r="AF115" s="74"/>
      <c r="AG115" s="74"/>
      <c r="AH115" s="74"/>
      <c r="AI115" s="74"/>
      <c r="AJ115" s="74"/>
      <c r="AK115" s="75"/>
    </row>
    <row r="116" spans="3:37" x14ac:dyDescent="0.2">
      <c r="C116" s="13"/>
      <c r="F116" s="116" t="s">
        <v>86</v>
      </c>
      <c r="G116" s="116"/>
      <c r="H116" s="116"/>
      <c r="I116" s="116"/>
      <c r="J116" s="116"/>
      <c r="K116" s="116"/>
      <c r="L116" s="116"/>
      <c r="M116" s="116"/>
      <c r="N116" s="116"/>
      <c r="O116" s="116"/>
      <c r="P116" s="117"/>
      <c r="Q116" s="122">
        <f>W116*AB116</f>
        <v>220000</v>
      </c>
      <c r="R116" s="123"/>
      <c r="S116" s="123"/>
      <c r="T116" s="123"/>
      <c r="U116" s="123"/>
      <c r="V116" s="124"/>
      <c r="W116" s="118">
        <v>4000</v>
      </c>
      <c r="X116" s="119"/>
      <c r="Y116" s="119"/>
      <c r="Z116" s="119"/>
      <c r="AA116" s="119"/>
      <c r="AB116" s="125">
        <f>SUM(AG117)</f>
        <v>55</v>
      </c>
      <c r="AC116" s="125"/>
      <c r="AD116" s="125"/>
      <c r="AE116" s="125"/>
      <c r="AF116" s="125"/>
      <c r="AG116" s="125"/>
      <c r="AH116" s="125"/>
      <c r="AI116" s="125"/>
      <c r="AJ116" s="125"/>
      <c r="AK116" s="126"/>
    </row>
    <row r="117" spans="3:37" ht="13.2" customHeight="1" x14ac:dyDescent="0.2">
      <c r="C117" s="13"/>
      <c r="F117" s="116"/>
      <c r="G117" s="116"/>
      <c r="H117" s="116"/>
      <c r="I117" s="116"/>
      <c r="J117" s="116"/>
      <c r="K117" s="116"/>
      <c r="L117" s="116"/>
      <c r="M117" s="116"/>
      <c r="N117" s="116"/>
      <c r="O117" s="116"/>
      <c r="P117" s="117"/>
      <c r="Q117" s="115"/>
      <c r="R117" s="116"/>
      <c r="S117" s="116"/>
      <c r="T117" s="116"/>
      <c r="U117" s="116"/>
      <c r="V117" s="117"/>
      <c r="W117" s="111" t="s">
        <v>433</v>
      </c>
      <c r="X117" s="112"/>
      <c r="Y117" s="112"/>
      <c r="Z117" s="112"/>
      <c r="AA117" s="112"/>
      <c r="AB117" s="112"/>
      <c r="AC117" s="112"/>
      <c r="AD117" s="112"/>
      <c r="AE117" s="112"/>
      <c r="AF117" s="112"/>
      <c r="AG117" s="109">
        <v>55</v>
      </c>
      <c r="AH117" s="109"/>
      <c r="AI117" s="109"/>
      <c r="AJ117" s="109"/>
      <c r="AK117" s="110"/>
    </row>
    <row r="118" spans="3:37" x14ac:dyDescent="0.2">
      <c r="C118" s="13"/>
      <c r="F118" s="116" t="s">
        <v>226</v>
      </c>
      <c r="G118" s="116"/>
      <c r="H118" s="116"/>
      <c r="I118" s="116"/>
      <c r="J118" s="116"/>
      <c r="K118" s="116"/>
      <c r="L118" s="116"/>
      <c r="M118" s="116"/>
      <c r="N118" s="116"/>
      <c r="O118" s="116"/>
      <c r="P118" s="117"/>
      <c r="Q118" s="122">
        <f>W118*AB118</f>
        <v>66000</v>
      </c>
      <c r="R118" s="123"/>
      <c r="S118" s="123"/>
      <c r="T118" s="123"/>
      <c r="U118" s="123"/>
      <c r="V118" s="124"/>
      <c r="W118" s="118">
        <v>3000</v>
      </c>
      <c r="X118" s="119"/>
      <c r="Y118" s="119"/>
      <c r="Z118" s="119"/>
      <c r="AA118" s="119"/>
      <c r="AB118" s="127">
        <v>22</v>
      </c>
      <c r="AC118" s="127"/>
      <c r="AD118" s="127"/>
      <c r="AE118" s="127"/>
      <c r="AF118" s="127"/>
      <c r="AG118" s="127"/>
      <c r="AH118" s="127"/>
      <c r="AI118" s="127"/>
      <c r="AJ118" s="127"/>
      <c r="AK118" s="128"/>
    </row>
    <row r="119" spans="3:37" x14ac:dyDescent="0.2">
      <c r="C119" s="13"/>
      <c r="F119" s="77" t="s">
        <v>219</v>
      </c>
      <c r="G119" s="77"/>
      <c r="H119" s="77"/>
      <c r="I119" s="77"/>
      <c r="J119" s="77"/>
      <c r="K119" s="77"/>
      <c r="L119" s="77"/>
      <c r="M119" s="77"/>
      <c r="N119" s="77"/>
      <c r="O119" s="77"/>
      <c r="P119" s="78"/>
      <c r="Q119" s="155">
        <f>'費用配賦 (2年度)'!L25</f>
        <v>286600</v>
      </c>
      <c r="R119" s="156"/>
      <c r="S119" s="156"/>
      <c r="T119" s="156"/>
      <c r="U119" s="156"/>
      <c r="V119" s="157"/>
      <c r="W119" s="76" t="s">
        <v>471</v>
      </c>
      <c r="X119" s="77"/>
      <c r="Y119" s="77"/>
      <c r="Z119" s="77"/>
      <c r="AA119" s="77"/>
      <c r="AB119" s="77"/>
      <c r="AC119" s="77"/>
      <c r="AD119" s="77"/>
      <c r="AE119" s="77"/>
      <c r="AF119" s="77"/>
      <c r="AG119" s="77"/>
      <c r="AH119" s="77"/>
      <c r="AI119" s="77"/>
      <c r="AJ119" s="77"/>
      <c r="AK119" s="78"/>
    </row>
    <row r="120" spans="3:37" x14ac:dyDescent="0.2">
      <c r="C120" s="73" t="s">
        <v>227</v>
      </c>
      <c r="D120" s="74"/>
      <c r="E120" s="74"/>
      <c r="F120" s="74"/>
      <c r="G120" s="74"/>
      <c r="H120" s="74"/>
      <c r="I120" s="74"/>
      <c r="J120" s="74"/>
      <c r="K120" s="74"/>
      <c r="L120" s="74"/>
      <c r="M120" s="74"/>
      <c r="N120" s="74"/>
      <c r="O120" s="74"/>
      <c r="P120" s="75"/>
      <c r="Q120" s="141">
        <f>Q121+Q122+Q123+Q124+Q125</f>
        <v>1670080</v>
      </c>
      <c r="R120" s="142"/>
      <c r="S120" s="142"/>
      <c r="T120" s="142"/>
      <c r="U120" s="142"/>
      <c r="V120" s="143"/>
      <c r="W120" s="73"/>
      <c r="X120" s="74"/>
      <c r="Y120" s="74"/>
      <c r="Z120" s="74"/>
      <c r="AA120" s="74"/>
      <c r="AB120" s="74"/>
      <c r="AC120" s="74"/>
      <c r="AD120" s="74"/>
      <c r="AE120" s="74"/>
      <c r="AF120" s="74"/>
      <c r="AG120" s="74"/>
      <c r="AH120" s="74"/>
      <c r="AI120" s="74"/>
      <c r="AJ120" s="74"/>
      <c r="AK120" s="75"/>
    </row>
    <row r="121" spans="3:37" x14ac:dyDescent="0.2">
      <c r="C121" s="13"/>
      <c r="F121" s="116" t="s">
        <v>228</v>
      </c>
      <c r="G121" s="116"/>
      <c r="H121" s="116"/>
      <c r="I121" s="116"/>
      <c r="J121" s="116"/>
      <c r="K121" s="116"/>
      <c r="L121" s="116"/>
      <c r="M121" s="116"/>
      <c r="N121" s="116"/>
      <c r="O121" s="116"/>
      <c r="P121" s="117"/>
      <c r="Q121" s="122">
        <f>W121*AB121</f>
        <v>400000</v>
      </c>
      <c r="R121" s="123"/>
      <c r="S121" s="123"/>
      <c r="T121" s="123"/>
      <c r="U121" s="123"/>
      <c r="V121" s="124"/>
      <c r="W121" s="118">
        <v>80000</v>
      </c>
      <c r="X121" s="119"/>
      <c r="Y121" s="119"/>
      <c r="Z121" s="119"/>
      <c r="AA121" s="119"/>
      <c r="AB121" s="120">
        <v>5</v>
      </c>
      <c r="AC121" s="120"/>
      <c r="AD121" s="120"/>
      <c r="AE121" s="120"/>
      <c r="AF121" s="120"/>
      <c r="AG121" s="120"/>
      <c r="AH121" s="120"/>
      <c r="AI121" s="120"/>
      <c r="AJ121" s="120"/>
      <c r="AK121" s="121"/>
    </row>
    <row r="122" spans="3:37" x14ac:dyDescent="0.2">
      <c r="C122" s="13"/>
      <c r="F122" s="116" t="s">
        <v>229</v>
      </c>
      <c r="G122" s="116"/>
      <c r="H122" s="116"/>
      <c r="I122" s="116"/>
      <c r="J122" s="116"/>
      <c r="K122" s="116"/>
      <c r="L122" s="116"/>
      <c r="M122" s="116"/>
      <c r="N122" s="116"/>
      <c r="O122" s="116"/>
      <c r="P122" s="117"/>
      <c r="Q122" s="122">
        <f>W122*AB122</f>
        <v>100000</v>
      </c>
      <c r="R122" s="123"/>
      <c r="S122" s="123"/>
      <c r="T122" s="123"/>
      <c r="U122" s="123"/>
      <c r="V122" s="124"/>
      <c r="W122" s="118">
        <v>20000</v>
      </c>
      <c r="X122" s="119"/>
      <c r="Y122" s="119"/>
      <c r="Z122" s="119"/>
      <c r="AA122" s="119"/>
      <c r="AB122" s="120">
        <v>5</v>
      </c>
      <c r="AC122" s="120"/>
      <c r="AD122" s="120"/>
      <c r="AE122" s="120"/>
      <c r="AF122" s="120"/>
      <c r="AG122" s="120"/>
      <c r="AH122" s="120"/>
      <c r="AI122" s="120"/>
      <c r="AJ122" s="120"/>
      <c r="AK122" s="121"/>
    </row>
    <row r="123" spans="3:37" x14ac:dyDescent="0.2">
      <c r="C123" s="13"/>
      <c r="F123" s="116" t="s">
        <v>230</v>
      </c>
      <c r="G123" s="116"/>
      <c r="H123" s="116"/>
      <c r="I123" s="116"/>
      <c r="J123" s="116"/>
      <c r="K123" s="116"/>
      <c r="L123" s="116"/>
      <c r="M123" s="116"/>
      <c r="N123" s="116"/>
      <c r="O123" s="116"/>
      <c r="P123" s="117"/>
      <c r="Q123" s="122">
        <f>W123*AB123</f>
        <v>600000</v>
      </c>
      <c r="R123" s="123"/>
      <c r="S123" s="123"/>
      <c r="T123" s="123"/>
      <c r="U123" s="123"/>
      <c r="V123" s="124"/>
      <c r="W123" s="118">
        <v>10000</v>
      </c>
      <c r="X123" s="119"/>
      <c r="Y123" s="119"/>
      <c r="Z123" s="119"/>
      <c r="AA123" s="119"/>
      <c r="AB123" s="153">
        <v>60</v>
      </c>
      <c r="AC123" s="153"/>
      <c r="AD123" s="153"/>
      <c r="AE123" s="153"/>
      <c r="AF123" s="153"/>
      <c r="AG123" s="153"/>
      <c r="AH123" s="153"/>
      <c r="AI123" s="153"/>
      <c r="AJ123" s="153"/>
      <c r="AK123" s="154"/>
    </row>
    <row r="124" spans="3:37" x14ac:dyDescent="0.2">
      <c r="C124" s="13"/>
      <c r="F124" s="116" t="s">
        <v>231</v>
      </c>
      <c r="G124" s="116"/>
      <c r="H124" s="116"/>
      <c r="I124" s="116"/>
      <c r="J124" s="116"/>
      <c r="K124" s="116"/>
      <c r="L124" s="116"/>
      <c r="M124" s="116"/>
      <c r="N124" s="116"/>
      <c r="O124" s="116"/>
      <c r="P124" s="117"/>
      <c r="Q124" s="122">
        <v>111520</v>
      </c>
      <c r="R124" s="123"/>
      <c r="S124" s="123"/>
      <c r="T124" s="123"/>
      <c r="U124" s="123"/>
      <c r="V124" s="124"/>
      <c r="W124" s="115"/>
      <c r="X124" s="116"/>
      <c r="Y124" s="116"/>
      <c r="Z124" s="116"/>
      <c r="AA124" s="116"/>
      <c r="AB124" s="116"/>
      <c r="AC124" s="116"/>
      <c r="AD124" s="116"/>
      <c r="AE124" s="116"/>
      <c r="AF124" s="116"/>
      <c r="AG124" s="116"/>
      <c r="AH124" s="116"/>
      <c r="AI124" s="116"/>
      <c r="AJ124" s="116"/>
      <c r="AK124" s="117"/>
    </row>
    <row r="125" spans="3:37" x14ac:dyDescent="0.2">
      <c r="C125" s="4"/>
      <c r="D125" s="7"/>
      <c r="E125" s="7"/>
      <c r="F125" s="77" t="s">
        <v>219</v>
      </c>
      <c r="G125" s="77"/>
      <c r="H125" s="77"/>
      <c r="I125" s="77"/>
      <c r="J125" s="77"/>
      <c r="K125" s="77"/>
      <c r="L125" s="77"/>
      <c r="M125" s="77"/>
      <c r="N125" s="77"/>
      <c r="O125" s="77"/>
      <c r="P125" s="78"/>
      <c r="Q125" s="155">
        <f>'費用配賦 (2年度)'!N25</f>
        <v>458560</v>
      </c>
      <c r="R125" s="156"/>
      <c r="S125" s="156"/>
      <c r="T125" s="156"/>
      <c r="U125" s="156"/>
      <c r="V125" s="157"/>
      <c r="W125" s="76" t="s">
        <v>471</v>
      </c>
      <c r="X125" s="77"/>
      <c r="Y125" s="77"/>
      <c r="Z125" s="77"/>
      <c r="AA125" s="77"/>
      <c r="AB125" s="77"/>
      <c r="AC125" s="77"/>
      <c r="AD125" s="77"/>
      <c r="AE125" s="77"/>
      <c r="AF125" s="77"/>
      <c r="AG125" s="77"/>
      <c r="AH125" s="77"/>
      <c r="AI125" s="77"/>
      <c r="AJ125" s="77"/>
      <c r="AK125" s="78"/>
    </row>
    <row r="126" spans="3:37" x14ac:dyDescent="0.2">
      <c r="C126" s="98" t="s">
        <v>327</v>
      </c>
      <c r="D126" s="99"/>
      <c r="E126" s="99"/>
      <c r="F126" s="99"/>
      <c r="G126" s="99"/>
      <c r="H126" s="99"/>
      <c r="I126" s="99"/>
      <c r="J126" s="99"/>
      <c r="K126" s="99"/>
      <c r="L126" s="99"/>
      <c r="M126" s="99"/>
      <c r="N126" s="99"/>
      <c r="O126" s="99"/>
      <c r="P126" s="100"/>
      <c r="Q126" s="158">
        <f>Q107+Q111+Q115+Q120</f>
        <v>4750000</v>
      </c>
      <c r="R126" s="159"/>
      <c r="S126" s="159"/>
      <c r="T126" s="159"/>
      <c r="U126" s="159"/>
      <c r="V126" s="160"/>
      <c r="W126" s="101"/>
      <c r="X126" s="102"/>
      <c r="Y126" s="102"/>
      <c r="Z126" s="102"/>
      <c r="AA126" s="102"/>
      <c r="AB126" s="102"/>
      <c r="AC126" s="102"/>
      <c r="AD126" s="102"/>
      <c r="AE126" s="102"/>
      <c r="AF126" s="102"/>
      <c r="AG126" s="102"/>
      <c r="AH126" s="102"/>
      <c r="AI126" s="102"/>
      <c r="AJ126" s="102"/>
      <c r="AK126" s="103"/>
    </row>
    <row r="127" spans="3:37" x14ac:dyDescent="0.2">
      <c r="C127" s="1" t="s">
        <v>232</v>
      </c>
    </row>
    <row r="128" spans="3:37" x14ac:dyDescent="0.2">
      <c r="S128" s="41"/>
    </row>
    <row r="129" spans="1:37" x14ac:dyDescent="0.2">
      <c r="A129" s="1" t="s">
        <v>52</v>
      </c>
      <c r="B129" s="167" t="s">
        <v>303</v>
      </c>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row>
    <row r="130" spans="1:37" ht="64.8" customHeight="1" x14ac:dyDescent="0.2">
      <c r="B130" s="168" t="s">
        <v>334</v>
      </c>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row>
    <row r="131" spans="1:37" x14ac:dyDescent="0.2">
      <c r="B131" s="1" t="s">
        <v>460</v>
      </c>
    </row>
    <row r="132" spans="1:37" x14ac:dyDescent="0.2">
      <c r="C132" s="98" t="s">
        <v>304</v>
      </c>
      <c r="D132" s="99"/>
      <c r="E132" s="99"/>
      <c r="F132" s="99"/>
      <c r="G132" s="99"/>
      <c r="H132" s="99"/>
      <c r="I132" s="99"/>
      <c r="J132" s="99"/>
      <c r="K132" s="99"/>
      <c r="L132" s="99"/>
      <c r="M132" s="100"/>
      <c r="N132" s="98" t="s">
        <v>307</v>
      </c>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100"/>
    </row>
    <row r="133" spans="1:37" x14ac:dyDescent="0.2">
      <c r="C133" s="101" t="s">
        <v>439</v>
      </c>
      <c r="D133" s="102"/>
      <c r="E133" s="102"/>
      <c r="F133" s="102"/>
      <c r="G133" s="102"/>
      <c r="H133" s="102"/>
      <c r="I133" s="102"/>
      <c r="J133" s="102"/>
      <c r="K133" s="102"/>
      <c r="L133" s="102"/>
      <c r="M133" s="103"/>
      <c r="N133" s="88" t="s">
        <v>306</v>
      </c>
      <c r="O133" s="88"/>
      <c r="P133" s="88"/>
      <c r="Q133" s="88"/>
      <c r="R133" s="88"/>
      <c r="S133" s="88"/>
      <c r="T133" s="88"/>
      <c r="U133" s="88"/>
      <c r="V133" s="88"/>
      <c r="W133" s="88"/>
      <c r="X133" s="88"/>
      <c r="Y133" s="88"/>
      <c r="Z133" s="88" t="s">
        <v>308</v>
      </c>
      <c r="AA133" s="88"/>
      <c r="AB133" s="88"/>
      <c r="AC133" s="88"/>
      <c r="AD133" s="88"/>
      <c r="AE133" s="88"/>
      <c r="AF133" s="88"/>
      <c r="AG133" s="88"/>
      <c r="AH133" s="88"/>
      <c r="AI133" s="88"/>
      <c r="AJ133" s="88"/>
      <c r="AK133" s="88"/>
    </row>
    <row r="134" spans="1:37" x14ac:dyDescent="0.2">
      <c r="C134" s="101"/>
      <c r="D134" s="102"/>
      <c r="E134" s="102"/>
      <c r="F134" s="102"/>
      <c r="G134" s="102"/>
      <c r="H134" s="102"/>
      <c r="I134" s="102"/>
      <c r="J134" s="102"/>
      <c r="K134" s="102"/>
      <c r="L134" s="102"/>
      <c r="M134" s="103"/>
      <c r="N134" s="88" t="s">
        <v>309</v>
      </c>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row>
    <row r="135" spans="1:37" x14ac:dyDescent="0.2">
      <c r="C135" s="101" t="s">
        <v>440</v>
      </c>
      <c r="D135" s="102"/>
      <c r="E135" s="102"/>
      <c r="F135" s="102"/>
      <c r="G135" s="102"/>
      <c r="H135" s="102"/>
      <c r="I135" s="102"/>
      <c r="J135" s="102"/>
      <c r="K135" s="102"/>
      <c r="L135" s="102"/>
      <c r="M135" s="103"/>
      <c r="N135" s="88" t="s">
        <v>311</v>
      </c>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row>
    <row r="137" spans="1:37" x14ac:dyDescent="0.2">
      <c r="B137" s="116" t="s">
        <v>461</v>
      </c>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row>
    <row r="138" spans="1:37" x14ac:dyDescent="0.2">
      <c r="C138" s="139" t="s">
        <v>336</v>
      </c>
      <c r="D138" s="139"/>
      <c r="E138" s="139"/>
      <c r="F138" s="139"/>
      <c r="G138" s="139"/>
      <c r="H138" s="139"/>
      <c r="I138" s="139" t="s">
        <v>337</v>
      </c>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t="s">
        <v>338</v>
      </c>
      <c r="AF138" s="139"/>
      <c r="AG138" s="139"/>
      <c r="AH138" s="139"/>
      <c r="AI138" s="139"/>
      <c r="AJ138" s="139"/>
      <c r="AK138" s="139"/>
    </row>
    <row r="139" spans="1:37" x14ac:dyDescent="0.2">
      <c r="C139" s="328" t="s">
        <v>62</v>
      </c>
      <c r="D139" s="328"/>
      <c r="E139" s="328"/>
      <c r="F139" s="328"/>
      <c r="G139" s="328"/>
      <c r="H139" s="328"/>
      <c r="I139" s="329" t="s">
        <v>354</v>
      </c>
      <c r="J139" s="329"/>
      <c r="K139" s="329"/>
      <c r="L139" s="329"/>
      <c r="M139" s="329"/>
      <c r="N139" s="329"/>
      <c r="O139" s="329"/>
      <c r="P139" s="329"/>
      <c r="Q139" s="329"/>
      <c r="R139" s="329"/>
      <c r="S139" s="329"/>
      <c r="T139" s="329"/>
      <c r="U139" s="329"/>
      <c r="V139" s="329"/>
      <c r="W139" s="329"/>
      <c r="X139" s="329"/>
      <c r="Y139" s="329"/>
      <c r="Z139" s="329"/>
      <c r="AA139" s="329"/>
      <c r="AB139" s="329"/>
      <c r="AC139" s="329"/>
      <c r="AD139" s="329"/>
      <c r="AE139" s="330">
        <v>6</v>
      </c>
      <c r="AF139" s="330"/>
      <c r="AG139" s="330"/>
      <c r="AH139" s="330"/>
      <c r="AI139" s="330"/>
      <c r="AJ139" s="330"/>
      <c r="AK139" s="330"/>
    </row>
    <row r="140" spans="1:37" x14ac:dyDescent="0.2">
      <c r="C140" s="331"/>
      <c r="D140" s="331"/>
      <c r="E140" s="331"/>
      <c r="F140" s="331"/>
      <c r="G140" s="331"/>
      <c r="H140" s="331"/>
      <c r="I140" s="332" t="s">
        <v>355</v>
      </c>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3">
        <v>6</v>
      </c>
      <c r="AF140" s="333"/>
      <c r="AG140" s="333"/>
      <c r="AH140" s="333"/>
      <c r="AI140" s="333"/>
      <c r="AJ140" s="333"/>
      <c r="AK140" s="333"/>
    </row>
    <row r="141" spans="1:37" x14ac:dyDescent="0.2">
      <c r="C141" s="88" t="s">
        <v>87</v>
      </c>
      <c r="D141" s="88"/>
      <c r="E141" s="88"/>
      <c r="F141" s="88"/>
      <c r="G141" s="88"/>
      <c r="H141" s="88"/>
      <c r="I141" s="88" t="s">
        <v>356</v>
      </c>
      <c r="J141" s="88"/>
      <c r="K141" s="88"/>
      <c r="L141" s="88"/>
      <c r="M141" s="88"/>
      <c r="N141" s="88"/>
      <c r="O141" s="88"/>
      <c r="P141" s="88"/>
      <c r="Q141" s="88"/>
      <c r="R141" s="88"/>
      <c r="S141" s="88"/>
      <c r="T141" s="88"/>
      <c r="U141" s="88"/>
      <c r="V141" s="88"/>
      <c r="W141" s="88"/>
      <c r="X141" s="88"/>
      <c r="Y141" s="88"/>
      <c r="Z141" s="88"/>
      <c r="AA141" s="88"/>
      <c r="AB141" s="88"/>
      <c r="AC141" s="88"/>
      <c r="AD141" s="88"/>
      <c r="AE141" s="338">
        <v>6</v>
      </c>
      <c r="AF141" s="338"/>
      <c r="AG141" s="338"/>
      <c r="AH141" s="338"/>
      <c r="AI141" s="338"/>
      <c r="AJ141" s="338"/>
      <c r="AK141" s="338"/>
    </row>
    <row r="142" spans="1:37" x14ac:dyDescent="0.2">
      <c r="I142" s="116" t="s">
        <v>339</v>
      </c>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row>
    <row r="144" spans="1:37" x14ac:dyDescent="0.2">
      <c r="B144" s="1" t="s">
        <v>462</v>
      </c>
    </row>
    <row r="145" spans="3:37" x14ac:dyDescent="0.2">
      <c r="C145" s="98" t="s">
        <v>374</v>
      </c>
      <c r="D145" s="99"/>
      <c r="E145" s="99"/>
      <c r="F145" s="99"/>
      <c r="G145" s="99"/>
      <c r="H145" s="99"/>
      <c r="I145" s="99"/>
      <c r="J145" s="99"/>
      <c r="K145" s="99"/>
      <c r="L145" s="99"/>
      <c r="M145" s="99"/>
      <c r="N145" s="99"/>
      <c r="O145" s="100"/>
      <c r="P145" s="101" t="s">
        <v>296</v>
      </c>
      <c r="Q145" s="102"/>
      <c r="R145" s="102"/>
      <c r="S145" s="102"/>
      <c r="T145" s="102"/>
      <c r="U145" s="102"/>
      <c r="V145" s="102"/>
      <c r="W145" s="102"/>
      <c r="X145" s="102"/>
      <c r="Y145" s="101" t="s">
        <v>297</v>
      </c>
      <c r="Z145" s="102"/>
      <c r="AA145" s="102"/>
      <c r="AB145" s="102"/>
      <c r="AC145" s="102"/>
      <c r="AD145" s="102"/>
      <c r="AE145" s="102"/>
      <c r="AF145" s="102"/>
      <c r="AG145" s="102"/>
      <c r="AH145" s="102"/>
      <c r="AI145" s="102"/>
      <c r="AJ145" s="102"/>
      <c r="AK145" s="103"/>
    </row>
    <row r="146" spans="3:37" ht="15" customHeight="1" x14ac:dyDescent="0.2">
      <c r="C146" s="164" t="s">
        <v>314</v>
      </c>
      <c r="D146" s="165"/>
      <c r="E146" s="165"/>
      <c r="F146" s="165"/>
      <c r="G146" s="165"/>
      <c r="H146" s="165"/>
      <c r="I146" s="165"/>
      <c r="J146" s="165"/>
      <c r="K146" s="165"/>
      <c r="L146" s="165"/>
      <c r="M146" s="165"/>
      <c r="N146" s="165"/>
      <c r="O146" s="166"/>
      <c r="P146" s="88" t="s">
        <v>51</v>
      </c>
      <c r="Q146" s="88"/>
      <c r="R146" s="88"/>
      <c r="S146" s="88"/>
      <c r="T146" s="88"/>
      <c r="U146" s="88"/>
      <c r="V146" s="88"/>
      <c r="W146" s="88"/>
      <c r="X146" s="88"/>
      <c r="Y146" s="88" t="s">
        <v>476</v>
      </c>
      <c r="Z146" s="88"/>
      <c r="AA146" s="88"/>
      <c r="AB146" s="88"/>
      <c r="AC146" s="88"/>
      <c r="AD146" s="88"/>
      <c r="AE146" s="88"/>
      <c r="AF146" s="88"/>
      <c r="AG146" s="88"/>
      <c r="AH146" s="88"/>
      <c r="AI146" s="88"/>
      <c r="AJ146" s="88"/>
      <c r="AK146" s="88"/>
    </row>
    <row r="147" spans="3:37" ht="15" customHeight="1" x14ac:dyDescent="0.2">
      <c r="C147" s="101" t="s">
        <v>315</v>
      </c>
      <c r="D147" s="102"/>
      <c r="E147" s="102"/>
      <c r="F147" s="102"/>
      <c r="G147" s="102"/>
      <c r="H147" s="102"/>
      <c r="I147" s="102"/>
      <c r="J147" s="102"/>
      <c r="K147" s="102"/>
      <c r="L147" s="102"/>
      <c r="M147" s="102"/>
      <c r="N147" s="102"/>
      <c r="O147" s="103"/>
      <c r="P147" s="88" t="s">
        <v>51</v>
      </c>
      <c r="Q147" s="88"/>
      <c r="R147" s="88"/>
      <c r="S147" s="88"/>
      <c r="T147" s="88"/>
      <c r="U147" s="88"/>
      <c r="V147" s="88"/>
      <c r="W147" s="88"/>
      <c r="X147" s="88"/>
      <c r="Y147" s="88" t="s">
        <v>477</v>
      </c>
      <c r="Z147" s="88"/>
      <c r="AA147" s="88"/>
      <c r="AB147" s="88"/>
      <c r="AC147" s="88"/>
      <c r="AD147" s="88"/>
      <c r="AE147" s="88"/>
      <c r="AF147" s="88"/>
      <c r="AG147" s="88"/>
      <c r="AH147" s="88"/>
      <c r="AI147" s="88"/>
      <c r="AJ147" s="88"/>
      <c r="AK147" s="88"/>
    </row>
    <row r="148" spans="3:37" ht="15" customHeight="1" x14ac:dyDescent="0.2">
      <c r="C148" s="101" t="s">
        <v>316</v>
      </c>
      <c r="D148" s="102"/>
      <c r="E148" s="102"/>
      <c r="F148" s="102"/>
      <c r="G148" s="102"/>
      <c r="H148" s="102"/>
      <c r="I148" s="102"/>
      <c r="J148" s="102"/>
      <c r="K148" s="102"/>
      <c r="L148" s="102"/>
      <c r="M148" s="102"/>
      <c r="N148" s="102"/>
      <c r="O148" s="103"/>
      <c r="P148" s="88" t="s">
        <v>51</v>
      </c>
      <c r="Q148" s="88"/>
      <c r="R148" s="88"/>
      <c r="S148" s="88"/>
      <c r="T148" s="88"/>
      <c r="U148" s="88"/>
      <c r="V148" s="88"/>
      <c r="W148" s="88"/>
      <c r="X148" s="88"/>
      <c r="Y148" s="88" t="s">
        <v>478</v>
      </c>
      <c r="Z148" s="88"/>
      <c r="AA148" s="88"/>
      <c r="AB148" s="88"/>
      <c r="AC148" s="88"/>
      <c r="AD148" s="88"/>
      <c r="AE148" s="88"/>
      <c r="AF148" s="88"/>
      <c r="AG148" s="88"/>
      <c r="AH148" s="88"/>
      <c r="AI148" s="88"/>
      <c r="AJ148" s="88"/>
      <c r="AK148" s="88"/>
    </row>
    <row r="149" spans="3:37" customFormat="1" ht="15" customHeight="1" x14ac:dyDescent="0.2">
      <c r="C149" s="89" t="s">
        <v>493</v>
      </c>
      <c r="D149" s="90"/>
      <c r="E149" s="90"/>
      <c r="F149" s="90"/>
      <c r="G149" s="90"/>
      <c r="H149" s="90"/>
      <c r="I149" s="90"/>
      <c r="J149" s="90"/>
      <c r="K149" s="90"/>
      <c r="L149" s="91"/>
      <c r="M149" s="98" t="s">
        <v>441</v>
      </c>
      <c r="N149" s="99"/>
      <c r="O149" s="100"/>
      <c r="P149" s="101" t="s">
        <v>51</v>
      </c>
      <c r="Q149" s="102"/>
      <c r="R149" s="102"/>
      <c r="S149" s="102"/>
      <c r="T149" s="102"/>
      <c r="U149" s="102"/>
      <c r="V149" s="102"/>
      <c r="W149" s="102"/>
      <c r="X149" s="103"/>
      <c r="Y149" s="89" t="s">
        <v>495</v>
      </c>
      <c r="Z149" s="90"/>
      <c r="AA149" s="90"/>
      <c r="AB149" s="90"/>
      <c r="AC149" s="90"/>
      <c r="AD149" s="90"/>
      <c r="AE149" s="90"/>
      <c r="AF149" s="90"/>
      <c r="AG149" s="90"/>
      <c r="AH149" s="90"/>
      <c r="AI149" s="90"/>
      <c r="AJ149" s="90"/>
      <c r="AK149" s="91"/>
    </row>
    <row r="150" spans="3:37" customFormat="1" ht="15" customHeight="1" x14ac:dyDescent="0.2">
      <c r="C150" s="92"/>
      <c r="D150" s="93"/>
      <c r="E150" s="93"/>
      <c r="F150" s="93"/>
      <c r="G150" s="93"/>
      <c r="H150" s="93"/>
      <c r="I150" s="93"/>
      <c r="J150" s="93"/>
      <c r="K150" s="93"/>
      <c r="L150" s="94"/>
      <c r="M150" s="98" t="s">
        <v>442</v>
      </c>
      <c r="N150" s="99"/>
      <c r="O150" s="100"/>
      <c r="P150" s="101" t="s">
        <v>51</v>
      </c>
      <c r="Q150" s="102"/>
      <c r="R150" s="102"/>
      <c r="S150" s="102"/>
      <c r="T150" s="102"/>
      <c r="U150" s="102"/>
      <c r="V150" s="102"/>
      <c r="W150" s="102"/>
      <c r="X150" s="103"/>
      <c r="Y150" s="92"/>
      <c r="Z150" s="93"/>
      <c r="AA150" s="93"/>
      <c r="AB150" s="93"/>
      <c r="AC150" s="93"/>
      <c r="AD150" s="93"/>
      <c r="AE150" s="93"/>
      <c r="AF150" s="93"/>
      <c r="AG150" s="93"/>
      <c r="AH150" s="93"/>
      <c r="AI150" s="93"/>
      <c r="AJ150" s="93"/>
      <c r="AK150" s="94"/>
    </row>
    <row r="151" spans="3:37" customFormat="1" ht="15" customHeight="1" x14ac:dyDescent="0.2">
      <c r="C151" s="92"/>
      <c r="D151" s="93"/>
      <c r="E151" s="93"/>
      <c r="F151" s="93"/>
      <c r="G151" s="93"/>
      <c r="H151" s="93"/>
      <c r="I151" s="93"/>
      <c r="J151" s="93"/>
      <c r="K151" s="93"/>
      <c r="L151" s="94"/>
      <c r="M151" s="98" t="s">
        <v>443</v>
      </c>
      <c r="N151" s="99"/>
      <c r="O151" s="100"/>
      <c r="P151" s="101" t="s">
        <v>51</v>
      </c>
      <c r="Q151" s="102"/>
      <c r="R151" s="102"/>
      <c r="S151" s="102"/>
      <c r="T151" s="102"/>
      <c r="U151" s="102"/>
      <c r="V151" s="102"/>
      <c r="W151" s="102"/>
      <c r="X151" s="103"/>
      <c r="Y151" s="92"/>
      <c r="Z151" s="93"/>
      <c r="AA151" s="93"/>
      <c r="AB151" s="93"/>
      <c r="AC151" s="93"/>
      <c r="AD151" s="93"/>
      <c r="AE151" s="93"/>
      <c r="AF151" s="93"/>
      <c r="AG151" s="93"/>
      <c r="AH151" s="93"/>
      <c r="AI151" s="93"/>
      <c r="AJ151" s="93"/>
      <c r="AK151" s="94"/>
    </row>
    <row r="152" spans="3:37" customFormat="1" ht="15" customHeight="1" x14ac:dyDescent="0.2">
      <c r="C152" s="95"/>
      <c r="D152" s="96"/>
      <c r="E152" s="96"/>
      <c r="F152" s="96"/>
      <c r="G152" s="96"/>
      <c r="H152" s="96"/>
      <c r="I152" s="96"/>
      <c r="J152" s="96"/>
      <c r="K152" s="96"/>
      <c r="L152" s="97"/>
      <c r="M152" s="98" t="s">
        <v>444</v>
      </c>
      <c r="N152" s="99"/>
      <c r="O152" s="100"/>
      <c r="P152" s="101" t="s">
        <v>51</v>
      </c>
      <c r="Q152" s="102"/>
      <c r="R152" s="102"/>
      <c r="S152" s="102"/>
      <c r="T152" s="102"/>
      <c r="U152" s="102"/>
      <c r="V152" s="102"/>
      <c r="W152" s="102"/>
      <c r="X152" s="103"/>
      <c r="Y152" s="95"/>
      <c r="Z152" s="96"/>
      <c r="AA152" s="96"/>
      <c r="AB152" s="96"/>
      <c r="AC152" s="96"/>
      <c r="AD152" s="96"/>
      <c r="AE152" s="96"/>
      <c r="AF152" s="96"/>
      <c r="AG152" s="96"/>
      <c r="AH152" s="96"/>
      <c r="AI152" s="96"/>
      <c r="AJ152" s="96"/>
      <c r="AK152" s="97"/>
    </row>
    <row r="153" spans="3:37" ht="15" customHeight="1" x14ac:dyDescent="0.2">
      <c r="C153" s="73" t="s">
        <v>44</v>
      </c>
      <c r="D153" s="74"/>
      <c r="E153" s="74"/>
      <c r="F153" s="74"/>
      <c r="G153" s="74"/>
      <c r="H153" s="74"/>
      <c r="I153" s="74"/>
      <c r="J153" s="74"/>
      <c r="K153" s="74"/>
      <c r="L153" s="74"/>
      <c r="M153" s="74"/>
      <c r="N153" s="74"/>
      <c r="O153" s="75"/>
      <c r="P153" s="73" t="s">
        <v>51</v>
      </c>
      <c r="Q153" s="74"/>
      <c r="R153" s="74"/>
      <c r="S153" s="74"/>
      <c r="T153" s="74"/>
      <c r="U153" s="74"/>
      <c r="V153" s="74"/>
      <c r="W153" s="74"/>
      <c r="X153" s="74"/>
      <c r="Y153" s="73"/>
      <c r="Z153" s="74"/>
      <c r="AA153" s="74"/>
      <c r="AB153" s="74"/>
      <c r="AC153" s="74"/>
      <c r="AD153" s="74"/>
      <c r="AE153" s="74"/>
      <c r="AF153" s="74"/>
      <c r="AG153" s="74"/>
      <c r="AH153" s="74"/>
      <c r="AI153" s="74"/>
      <c r="AJ153" s="74"/>
      <c r="AK153" s="75"/>
    </row>
    <row r="154" spans="3:37" ht="15" customHeight="1" x14ac:dyDescent="0.2">
      <c r="C154" s="76"/>
      <c r="D154" s="77"/>
      <c r="E154" s="77"/>
      <c r="F154" s="77"/>
      <c r="G154" s="77"/>
      <c r="H154" s="77"/>
      <c r="I154" s="77"/>
      <c r="J154" s="77"/>
      <c r="K154" s="77"/>
      <c r="L154" s="77"/>
      <c r="M154" s="77"/>
      <c r="N154" s="77"/>
      <c r="O154" s="78"/>
      <c r="P154" s="76" t="s">
        <v>147</v>
      </c>
      <c r="Q154" s="77"/>
      <c r="R154" s="77"/>
      <c r="S154" s="77"/>
      <c r="T154" s="77"/>
      <c r="U154" s="77"/>
      <c r="V154" s="77"/>
      <c r="W154" s="77"/>
      <c r="X154" s="77"/>
      <c r="Y154" s="76"/>
      <c r="Z154" s="77"/>
      <c r="AA154" s="77"/>
      <c r="AB154" s="77"/>
      <c r="AC154" s="77"/>
      <c r="AD154" s="77"/>
      <c r="AE154" s="77"/>
      <c r="AF154" s="77"/>
      <c r="AG154" s="77"/>
      <c r="AH154" s="77"/>
      <c r="AI154" s="77"/>
      <c r="AJ154" s="77"/>
      <c r="AK154" s="78"/>
    </row>
    <row r="155" spans="3:37" ht="15" customHeight="1" x14ac:dyDescent="0.2">
      <c r="C155" s="73" t="s">
        <v>479</v>
      </c>
      <c r="D155" s="74"/>
      <c r="E155" s="74"/>
      <c r="F155" s="74"/>
      <c r="G155" s="74"/>
      <c r="H155" s="74"/>
      <c r="I155" s="74"/>
      <c r="J155" s="74"/>
      <c r="K155" s="74"/>
      <c r="L155" s="74"/>
      <c r="M155" s="74"/>
      <c r="N155" s="74"/>
      <c r="O155" s="75"/>
      <c r="P155" s="73" t="s">
        <v>51</v>
      </c>
      <c r="Q155" s="74"/>
      <c r="R155" s="74"/>
      <c r="S155" s="74"/>
      <c r="T155" s="74"/>
      <c r="U155" s="74"/>
      <c r="V155" s="74"/>
      <c r="W155" s="74"/>
      <c r="X155" s="74"/>
      <c r="Y155" s="73"/>
      <c r="Z155" s="74"/>
      <c r="AA155" s="74"/>
      <c r="AB155" s="74"/>
      <c r="AC155" s="74"/>
      <c r="AD155" s="74"/>
      <c r="AE155" s="74"/>
      <c r="AF155" s="74"/>
      <c r="AG155" s="74"/>
      <c r="AH155" s="74"/>
      <c r="AI155" s="74"/>
      <c r="AJ155" s="74"/>
      <c r="AK155" s="75"/>
    </row>
    <row r="156" spans="3:37" ht="15" customHeight="1" x14ac:dyDescent="0.2">
      <c r="C156" s="76"/>
      <c r="D156" s="77"/>
      <c r="E156" s="77"/>
      <c r="F156" s="77"/>
      <c r="G156" s="77"/>
      <c r="H156" s="77"/>
      <c r="I156" s="77"/>
      <c r="J156" s="77"/>
      <c r="K156" s="77"/>
      <c r="L156" s="77"/>
      <c r="M156" s="77"/>
      <c r="N156" s="77"/>
      <c r="O156" s="78"/>
      <c r="P156" s="76" t="s">
        <v>147</v>
      </c>
      <c r="Q156" s="77"/>
      <c r="R156" s="77"/>
      <c r="S156" s="77"/>
      <c r="T156" s="77"/>
      <c r="U156" s="77"/>
      <c r="V156" s="77"/>
      <c r="W156" s="77"/>
      <c r="X156" s="77"/>
      <c r="Y156" s="76"/>
      <c r="Z156" s="77"/>
      <c r="AA156" s="77"/>
      <c r="AB156" s="77"/>
      <c r="AC156" s="77"/>
      <c r="AD156" s="77"/>
      <c r="AE156" s="77"/>
      <c r="AF156" s="77"/>
      <c r="AG156" s="77"/>
      <c r="AH156" s="77"/>
      <c r="AI156" s="77"/>
      <c r="AJ156" s="77"/>
      <c r="AK156" s="78"/>
    </row>
    <row r="157" spans="3:37" ht="15" customHeight="1" x14ac:dyDescent="0.2">
      <c r="C157" s="73" t="s">
        <v>317</v>
      </c>
      <c r="D157" s="74"/>
      <c r="E157" s="74"/>
      <c r="F157" s="74"/>
      <c r="G157" s="74"/>
      <c r="H157" s="74"/>
      <c r="I157" s="74"/>
      <c r="J157" s="74"/>
      <c r="K157" s="74"/>
      <c r="L157" s="74"/>
      <c r="M157" s="74"/>
      <c r="N157" s="74"/>
      <c r="O157" s="75"/>
      <c r="P157" s="73" t="s">
        <v>51</v>
      </c>
      <c r="Q157" s="74"/>
      <c r="R157" s="74"/>
      <c r="S157" s="74"/>
      <c r="T157" s="74"/>
      <c r="U157" s="74"/>
      <c r="V157" s="74"/>
      <c r="W157" s="74"/>
      <c r="X157" s="74"/>
      <c r="Y157" s="73" t="s">
        <v>149</v>
      </c>
      <c r="Z157" s="74"/>
      <c r="AA157" s="74"/>
      <c r="AB157" s="74"/>
      <c r="AC157" s="74"/>
      <c r="AD157" s="74"/>
      <c r="AE157" s="74"/>
      <c r="AF157" s="74"/>
      <c r="AG157" s="74"/>
      <c r="AH157" s="74"/>
      <c r="AI157" s="74"/>
      <c r="AJ157" s="74"/>
      <c r="AK157" s="75"/>
    </row>
    <row r="158" spans="3:37" ht="15" customHeight="1" x14ac:dyDescent="0.2">
      <c r="C158" s="115"/>
      <c r="D158" s="116"/>
      <c r="E158" s="116"/>
      <c r="F158" s="116"/>
      <c r="G158" s="116"/>
      <c r="H158" s="116"/>
      <c r="I158" s="116"/>
      <c r="J158" s="116"/>
      <c r="K158" s="116"/>
      <c r="L158" s="116"/>
      <c r="M158" s="116"/>
      <c r="N158" s="116"/>
      <c r="O158" s="117"/>
      <c r="P158" s="76" t="s">
        <v>147</v>
      </c>
      <c r="Q158" s="77"/>
      <c r="R158" s="77"/>
      <c r="S158" s="77"/>
      <c r="T158" s="77"/>
      <c r="U158" s="77"/>
      <c r="V158" s="77"/>
      <c r="W158" s="77"/>
      <c r="X158" s="77"/>
      <c r="Y158" s="76" t="s">
        <v>87</v>
      </c>
      <c r="Z158" s="77"/>
      <c r="AA158" s="77"/>
      <c r="AB158" s="77"/>
      <c r="AC158" s="77"/>
      <c r="AD158" s="77"/>
      <c r="AE158" s="77"/>
      <c r="AF158" s="77"/>
      <c r="AG158" s="77"/>
      <c r="AH158" s="77"/>
      <c r="AI158" s="77"/>
      <c r="AJ158" s="77"/>
      <c r="AK158" s="78"/>
    </row>
    <row r="159" spans="3:37" ht="15" customHeight="1" x14ac:dyDescent="0.2">
      <c r="C159" s="73" t="s">
        <v>335</v>
      </c>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5"/>
    </row>
    <row r="160" spans="3:37" ht="60" customHeight="1" x14ac:dyDescent="0.2">
      <c r="C160" s="4"/>
      <c r="D160" s="151" t="s">
        <v>318</v>
      </c>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2"/>
    </row>
    <row r="162" spans="2:37" x14ac:dyDescent="0.2">
      <c r="B162" s="1" t="s">
        <v>463</v>
      </c>
    </row>
    <row r="163" spans="2:37" x14ac:dyDescent="0.2">
      <c r="C163" s="1" t="s">
        <v>190</v>
      </c>
    </row>
    <row r="164" spans="2:37" ht="13.2" customHeight="1" x14ac:dyDescent="0.2">
      <c r="D164" s="212"/>
      <c r="E164" s="213"/>
      <c r="F164" s="191" t="s">
        <v>343</v>
      </c>
      <c r="G164" s="191"/>
      <c r="H164" s="191"/>
      <c r="I164" s="191"/>
      <c r="J164" s="191" t="s">
        <v>344</v>
      </c>
      <c r="K164" s="191"/>
      <c r="L164" s="191"/>
      <c r="M164" s="191"/>
      <c r="N164" s="203" t="s">
        <v>345</v>
      </c>
      <c r="O164" s="204"/>
      <c r="P164" s="205"/>
      <c r="Q164" s="191" t="s">
        <v>340</v>
      </c>
      <c r="R164" s="199"/>
      <c r="S164" s="199"/>
      <c r="T164" s="306" t="s">
        <v>438</v>
      </c>
      <c r="U164" s="307"/>
      <c r="V164" s="307"/>
      <c r="W164" s="308"/>
      <c r="X164" s="191" t="s">
        <v>341</v>
      </c>
      <c r="Y164" s="191"/>
      <c r="Z164" s="191"/>
      <c r="AA164" s="191"/>
      <c r="AB164" s="314" t="s">
        <v>73</v>
      </c>
      <c r="AC164" s="315"/>
      <c r="AD164" s="315"/>
      <c r="AE164" s="316"/>
      <c r="AF164" s="309" t="s">
        <v>325</v>
      </c>
      <c r="AG164" s="310"/>
      <c r="AH164" s="310"/>
      <c r="AI164" s="311"/>
      <c r="AJ164" s="203" t="s">
        <v>376</v>
      </c>
      <c r="AK164" s="205"/>
    </row>
    <row r="165" spans="2:37" x14ac:dyDescent="0.2">
      <c r="D165" s="214"/>
      <c r="E165" s="215"/>
      <c r="F165" s="191"/>
      <c r="G165" s="191"/>
      <c r="H165" s="191"/>
      <c r="I165" s="191"/>
      <c r="J165" s="191"/>
      <c r="K165" s="191"/>
      <c r="L165" s="191"/>
      <c r="M165" s="191"/>
      <c r="N165" s="209"/>
      <c r="O165" s="210"/>
      <c r="P165" s="211"/>
      <c r="Q165" s="199"/>
      <c r="R165" s="199"/>
      <c r="S165" s="199"/>
      <c r="T165" s="303" t="s">
        <v>307</v>
      </c>
      <c r="U165" s="304"/>
      <c r="V165" s="304"/>
      <c r="W165" s="305"/>
      <c r="X165" s="191"/>
      <c r="Y165" s="191"/>
      <c r="Z165" s="191"/>
      <c r="AA165" s="191"/>
      <c r="AB165" s="317" t="s">
        <v>346</v>
      </c>
      <c r="AC165" s="318"/>
      <c r="AD165" s="318"/>
      <c r="AE165" s="319"/>
      <c r="AF165" s="309"/>
      <c r="AG165" s="310"/>
      <c r="AH165" s="310"/>
      <c r="AI165" s="311"/>
      <c r="AJ165" s="209"/>
      <c r="AK165" s="211"/>
    </row>
    <row r="166" spans="2:37" ht="13.5" customHeight="1" x14ac:dyDescent="0.2">
      <c r="D166" s="191" t="s">
        <v>54</v>
      </c>
      <c r="E166" s="191"/>
      <c r="F166" s="199" t="s">
        <v>319</v>
      </c>
      <c r="G166" s="199"/>
      <c r="H166" s="199"/>
      <c r="I166" s="199"/>
      <c r="J166" s="199" t="s">
        <v>322</v>
      </c>
      <c r="K166" s="199"/>
      <c r="L166" s="199"/>
      <c r="M166" s="199"/>
      <c r="N166" s="192">
        <v>2</v>
      </c>
      <c r="O166" s="193"/>
      <c r="P166" s="193"/>
      <c r="Q166" s="334">
        <v>3</v>
      </c>
      <c r="R166" s="335"/>
      <c r="S166" s="336"/>
      <c r="T166" s="178" t="s">
        <v>441</v>
      </c>
      <c r="U166" s="179"/>
      <c r="V166" s="179"/>
      <c r="W166" s="180"/>
      <c r="X166" s="191" t="s">
        <v>342</v>
      </c>
      <c r="Y166" s="199"/>
      <c r="Z166" s="199"/>
      <c r="AA166" s="199"/>
      <c r="AB166" s="334" t="s">
        <v>348</v>
      </c>
      <c r="AC166" s="335"/>
      <c r="AD166" s="335"/>
      <c r="AE166" s="336"/>
      <c r="AF166" s="309" t="s">
        <v>347</v>
      </c>
      <c r="AG166" s="310"/>
      <c r="AH166" s="310"/>
      <c r="AI166" s="311"/>
      <c r="AJ166" s="192" t="s">
        <v>351</v>
      </c>
      <c r="AK166" s="194"/>
    </row>
    <row r="167" spans="2:37" x14ac:dyDescent="0.2">
      <c r="D167" s="191"/>
      <c r="E167" s="191"/>
      <c r="F167" s="199"/>
      <c r="G167" s="199"/>
      <c r="H167" s="199"/>
      <c r="I167" s="199"/>
      <c r="J167" s="199"/>
      <c r="K167" s="199"/>
      <c r="L167" s="199"/>
      <c r="M167" s="199"/>
      <c r="N167" s="200"/>
      <c r="O167" s="201"/>
      <c r="P167" s="201"/>
      <c r="Q167" s="320"/>
      <c r="R167" s="321"/>
      <c r="S167" s="322"/>
      <c r="T167" s="300"/>
      <c r="U167" s="301"/>
      <c r="V167" s="301"/>
      <c r="W167" s="302"/>
      <c r="X167" s="199"/>
      <c r="Y167" s="199"/>
      <c r="Z167" s="199"/>
      <c r="AA167" s="199"/>
      <c r="AB167" s="320"/>
      <c r="AC167" s="321"/>
      <c r="AD167" s="321"/>
      <c r="AE167" s="322"/>
      <c r="AF167" s="309"/>
      <c r="AG167" s="310"/>
      <c r="AH167" s="310"/>
      <c r="AI167" s="311"/>
      <c r="AJ167" s="200"/>
      <c r="AK167" s="202"/>
    </row>
    <row r="168" spans="2:37" x14ac:dyDescent="0.2">
      <c r="D168" s="191"/>
      <c r="E168" s="191"/>
      <c r="F168" s="199"/>
      <c r="G168" s="199"/>
      <c r="H168" s="199"/>
      <c r="I168" s="199"/>
      <c r="J168" s="199"/>
      <c r="K168" s="199"/>
      <c r="L168" s="199"/>
      <c r="M168" s="199"/>
      <c r="N168" s="200"/>
      <c r="O168" s="201"/>
      <c r="P168" s="201"/>
      <c r="Q168" s="320">
        <v>3</v>
      </c>
      <c r="R168" s="321"/>
      <c r="S168" s="322"/>
      <c r="T168" s="300" t="s">
        <v>442</v>
      </c>
      <c r="U168" s="301"/>
      <c r="V168" s="301"/>
      <c r="W168" s="302"/>
      <c r="X168" s="199"/>
      <c r="Y168" s="199"/>
      <c r="Z168" s="199"/>
      <c r="AA168" s="199"/>
      <c r="AB168" s="320" t="s">
        <v>348</v>
      </c>
      <c r="AC168" s="321"/>
      <c r="AD168" s="321"/>
      <c r="AE168" s="322"/>
      <c r="AF168" s="309"/>
      <c r="AG168" s="310"/>
      <c r="AH168" s="310"/>
      <c r="AI168" s="311"/>
      <c r="AJ168" s="200"/>
      <c r="AK168" s="202"/>
    </row>
    <row r="169" spans="2:37" x14ac:dyDescent="0.2">
      <c r="D169" s="191"/>
      <c r="E169" s="191"/>
      <c r="F169" s="199"/>
      <c r="G169" s="199"/>
      <c r="H169" s="199"/>
      <c r="I169" s="199"/>
      <c r="J169" s="199"/>
      <c r="K169" s="199"/>
      <c r="L169" s="199"/>
      <c r="M169" s="199"/>
      <c r="N169" s="195"/>
      <c r="O169" s="196"/>
      <c r="P169" s="196"/>
      <c r="Q169" s="323"/>
      <c r="R169" s="324"/>
      <c r="S169" s="325"/>
      <c r="T169" s="182"/>
      <c r="U169" s="183"/>
      <c r="V169" s="183"/>
      <c r="W169" s="184"/>
      <c r="X169" s="199"/>
      <c r="Y169" s="199"/>
      <c r="Z169" s="199"/>
      <c r="AA169" s="199"/>
      <c r="AB169" s="323"/>
      <c r="AC169" s="324"/>
      <c r="AD169" s="324"/>
      <c r="AE169" s="325"/>
      <c r="AF169" s="309"/>
      <c r="AG169" s="310"/>
      <c r="AH169" s="310"/>
      <c r="AI169" s="311"/>
      <c r="AJ169" s="195"/>
      <c r="AK169" s="197"/>
    </row>
    <row r="170" spans="2:37" x14ac:dyDescent="0.2">
      <c r="D170" s="191" t="s">
        <v>434</v>
      </c>
      <c r="E170" s="191"/>
      <c r="F170" s="199" t="s">
        <v>320</v>
      </c>
      <c r="G170" s="199"/>
      <c r="H170" s="199"/>
      <c r="I170" s="199"/>
      <c r="J170" s="199" t="s">
        <v>323</v>
      </c>
      <c r="K170" s="199"/>
      <c r="L170" s="199"/>
      <c r="M170" s="199"/>
      <c r="N170" s="192">
        <v>2</v>
      </c>
      <c r="O170" s="193"/>
      <c r="P170" s="193"/>
      <c r="Q170" s="178">
        <v>3</v>
      </c>
      <c r="R170" s="179"/>
      <c r="S170" s="180"/>
      <c r="T170" s="178" t="s">
        <v>441</v>
      </c>
      <c r="U170" s="179"/>
      <c r="V170" s="179"/>
      <c r="W170" s="180"/>
      <c r="X170" s="191" t="s">
        <v>430</v>
      </c>
      <c r="Y170" s="199"/>
      <c r="Z170" s="199"/>
      <c r="AA170" s="199"/>
      <c r="AB170" s="334" t="s">
        <v>349</v>
      </c>
      <c r="AC170" s="335"/>
      <c r="AD170" s="335"/>
      <c r="AE170" s="336"/>
      <c r="AF170" s="309" t="s">
        <v>435</v>
      </c>
      <c r="AG170" s="310"/>
      <c r="AH170" s="310"/>
      <c r="AI170" s="311"/>
      <c r="AJ170" s="192" t="s">
        <v>352</v>
      </c>
      <c r="AK170" s="194"/>
    </row>
    <row r="171" spans="2:37" x14ac:dyDescent="0.2">
      <c r="D171" s="191"/>
      <c r="E171" s="191"/>
      <c r="F171" s="199"/>
      <c r="G171" s="199"/>
      <c r="H171" s="199"/>
      <c r="I171" s="199"/>
      <c r="J171" s="199"/>
      <c r="K171" s="199"/>
      <c r="L171" s="199"/>
      <c r="M171" s="199"/>
      <c r="N171" s="200"/>
      <c r="O171" s="201"/>
      <c r="P171" s="201"/>
      <c r="Q171" s="300"/>
      <c r="R171" s="301"/>
      <c r="S171" s="302"/>
      <c r="T171" s="300"/>
      <c r="U171" s="301"/>
      <c r="V171" s="301"/>
      <c r="W171" s="302"/>
      <c r="X171" s="199"/>
      <c r="Y171" s="199"/>
      <c r="Z171" s="199"/>
      <c r="AA171" s="199"/>
      <c r="AB171" s="320"/>
      <c r="AC171" s="321"/>
      <c r="AD171" s="321"/>
      <c r="AE171" s="322"/>
      <c r="AF171" s="309"/>
      <c r="AG171" s="310"/>
      <c r="AH171" s="310"/>
      <c r="AI171" s="311"/>
      <c r="AJ171" s="200"/>
      <c r="AK171" s="202"/>
    </row>
    <row r="172" spans="2:37" x14ac:dyDescent="0.2">
      <c r="D172" s="191"/>
      <c r="E172" s="191"/>
      <c r="F172" s="199"/>
      <c r="G172" s="199"/>
      <c r="H172" s="199"/>
      <c r="I172" s="199"/>
      <c r="J172" s="199"/>
      <c r="K172" s="199"/>
      <c r="L172" s="199"/>
      <c r="M172" s="199"/>
      <c r="N172" s="200"/>
      <c r="O172" s="201"/>
      <c r="P172" s="201"/>
      <c r="Q172" s="300">
        <v>3</v>
      </c>
      <c r="R172" s="301"/>
      <c r="S172" s="302"/>
      <c r="T172" s="300" t="s">
        <v>443</v>
      </c>
      <c r="U172" s="301"/>
      <c r="V172" s="301"/>
      <c r="W172" s="302"/>
      <c r="X172" s="199"/>
      <c r="Y172" s="199"/>
      <c r="Z172" s="199"/>
      <c r="AA172" s="199"/>
      <c r="AB172" s="320" t="s">
        <v>350</v>
      </c>
      <c r="AC172" s="321"/>
      <c r="AD172" s="321"/>
      <c r="AE172" s="322"/>
      <c r="AF172" s="309"/>
      <c r="AG172" s="310"/>
      <c r="AH172" s="310"/>
      <c r="AI172" s="311"/>
      <c r="AJ172" s="200"/>
      <c r="AK172" s="202"/>
    </row>
    <row r="173" spans="2:37" x14ac:dyDescent="0.2">
      <c r="D173" s="191"/>
      <c r="E173" s="191"/>
      <c r="F173" s="199"/>
      <c r="G173" s="199"/>
      <c r="H173" s="199"/>
      <c r="I173" s="199"/>
      <c r="J173" s="199"/>
      <c r="K173" s="199"/>
      <c r="L173" s="199"/>
      <c r="M173" s="199"/>
      <c r="N173" s="195"/>
      <c r="O173" s="196"/>
      <c r="P173" s="196"/>
      <c r="Q173" s="182"/>
      <c r="R173" s="183"/>
      <c r="S173" s="184"/>
      <c r="T173" s="182"/>
      <c r="U173" s="183"/>
      <c r="V173" s="183"/>
      <c r="W173" s="184"/>
      <c r="X173" s="199"/>
      <c r="Y173" s="199"/>
      <c r="Z173" s="199"/>
      <c r="AA173" s="199"/>
      <c r="AB173" s="323"/>
      <c r="AC173" s="324"/>
      <c r="AD173" s="324"/>
      <c r="AE173" s="325"/>
      <c r="AF173" s="309"/>
      <c r="AG173" s="310"/>
      <c r="AH173" s="310"/>
      <c r="AI173" s="311"/>
      <c r="AJ173" s="195"/>
      <c r="AK173" s="197"/>
    </row>
    <row r="174" spans="2:37" x14ac:dyDescent="0.2">
      <c r="D174" s="191" t="s">
        <v>192</v>
      </c>
      <c r="E174" s="191"/>
      <c r="F174" s="199" t="s">
        <v>321</v>
      </c>
      <c r="G174" s="199"/>
      <c r="H174" s="199"/>
      <c r="I174" s="199"/>
      <c r="J174" s="199" t="s">
        <v>324</v>
      </c>
      <c r="K174" s="199"/>
      <c r="L174" s="199"/>
      <c r="M174" s="199"/>
      <c r="N174" s="192">
        <v>2</v>
      </c>
      <c r="O174" s="193"/>
      <c r="P174" s="193"/>
      <c r="Q174" s="334">
        <v>3</v>
      </c>
      <c r="R174" s="335"/>
      <c r="S174" s="336"/>
      <c r="T174" s="178" t="s">
        <v>442</v>
      </c>
      <c r="U174" s="179"/>
      <c r="V174" s="179"/>
      <c r="W174" s="180"/>
      <c r="X174" s="191" t="s">
        <v>436</v>
      </c>
      <c r="Y174" s="199"/>
      <c r="Z174" s="199"/>
      <c r="AA174" s="199"/>
      <c r="AB174" s="334" t="s">
        <v>349</v>
      </c>
      <c r="AC174" s="335"/>
      <c r="AD174" s="335"/>
      <c r="AE174" s="336"/>
      <c r="AF174" s="309" t="s">
        <v>437</v>
      </c>
      <c r="AG174" s="310"/>
      <c r="AH174" s="310"/>
      <c r="AI174" s="311"/>
      <c r="AJ174" s="192" t="s">
        <v>353</v>
      </c>
      <c r="AK174" s="194"/>
    </row>
    <row r="175" spans="2:37" x14ac:dyDescent="0.2">
      <c r="D175" s="191"/>
      <c r="E175" s="191"/>
      <c r="F175" s="199"/>
      <c r="G175" s="199"/>
      <c r="H175" s="199"/>
      <c r="I175" s="199"/>
      <c r="J175" s="199"/>
      <c r="K175" s="199"/>
      <c r="L175" s="199"/>
      <c r="M175" s="199"/>
      <c r="N175" s="200"/>
      <c r="O175" s="201"/>
      <c r="P175" s="201"/>
      <c r="Q175" s="320"/>
      <c r="R175" s="321"/>
      <c r="S175" s="322"/>
      <c r="T175" s="300"/>
      <c r="U175" s="301"/>
      <c r="V175" s="301"/>
      <c r="W175" s="302"/>
      <c r="X175" s="199"/>
      <c r="Y175" s="199"/>
      <c r="Z175" s="199"/>
      <c r="AA175" s="199"/>
      <c r="AB175" s="320"/>
      <c r="AC175" s="321"/>
      <c r="AD175" s="321"/>
      <c r="AE175" s="322"/>
      <c r="AF175" s="309"/>
      <c r="AG175" s="310"/>
      <c r="AH175" s="310"/>
      <c r="AI175" s="311"/>
      <c r="AJ175" s="200"/>
      <c r="AK175" s="202"/>
    </row>
    <row r="176" spans="2:37" x14ac:dyDescent="0.2">
      <c r="D176" s="191"/>
      <c r="E176" s="191"/>
      <c r="F176" s="199"/>
      <c r="G176" s="199"/>
      <c r="H176" s="199"/>
      <c r="I176" s="199"/>
      <c r="J176" s="199"/>
      <c r="K176" s="199"/>
      <c r="L176" s="199"/>
      <c r="M176" s="199"/>
      <c r="N176" s="200"/>
      <c r="O176" s="201"/>
      <c r="P176" s="201"/>
      <c r="Q176" s="320">
        <v>3</v>
      </c>
      <c r="R176" s="321"/>
      <c r="S176" s="322"/>
      <c r="T176" s="300" t="s">
        <v>444</v>
      </c>
      <c r="U176" s="301"/>
      <c r="V176" s="301"/>
      <c r="W176" s="302"/>
      <c r="X176" s="199"/>
      <c r="Y176" s="199"/>
      <c r="Z176" s="199"/>
      <c r="AA176" s="199"/>
      <c r="AB176" s="320" t="s">
        <v>350</v>
      </c>
      <c r="AC176" s="321"/>
      <c r="AD176" s="321"/>
      <c r="AE176" s="322"/>
      <c r="AF176" s="309"/>
      <c r="AG176" s="310"/>
      <c r="AH176" s="310"/>
      <c r="AI176" s="311"/>
      <c r="AJ176" s="200"/>
      <c r="AK176" s="202"/>
    </row>
    <row r="177" spans="2:37" x14ac:dyDescent="0.2">
      <c r="D177" s="191"/>
      <c r="E177" s="191"/>
      <c r="F177" s="199"/>
      <c r="G177" s="199"/>
      <c r="H177" s="199"/>
      <c r="I177" s="199"/>
      <c r="J177" s="199"/>
      <c r="K177" s="199"/>
      <c r="L177" s="199"/>
      <c r="M177" s="199"/>
      <c r="N177" s="195"/>
      <c r="O177" s="196"/>
      <c r="P177" s="196"/>
      <c r="Q177" s="323"/>
      <c r="R177" s="324"/>
      <c r="S177" s="325"/>
      <c r="T177" s="182"/>
      <c r="U177" s="183"/>
      <c r="V177" s="183"/>
      <c r="W177" s="184"/>
      <c r="X177" s="199"/>
      <c r="Y177" s="199"/>
      <c r="Z177" s="199"/>
      <c r="AA177" s="199"/>
      <c r="AB177" s="323"/>
      <c r="AC177" s="324"/>
      <c r="AD177" s="324"/>
      <c r="AE177" s="325"/>
      <c r="AF177" s="309"/>
      <c r="AG177" s="310"/>
      <c r="AH177" s="310"/>
      <c r="AI177" s="311"/>
      <c r="AJ177" s="195"/>
      <c r="AK177" s="197"/>
    </row>
    <row r="178" spans="2:37" x14ac:dyDescent="0.2">
      <c r="D178" s="139" t="s">
        <v>193</v>
      </c>
      <c r="E178" s="139"/>
      <c r="F178" s="139"/>
      <c r="G178" s="139"/>
      <c r="H178" s="139"/>
      <c r="I178" s="139"/>
      <c r="J178" s="139"/>
      <c r="K178" s="139"/>
      <c r="L178" s="139"/>
      <c r="M178" s="139"/>
      <c r="N178" s="313">
        <f>SUM(N166:P177)</f>
        <v>6</v>
      </c>
      <c r="O178" s="313"/>
      <c r="P178" s="313"/>
      <c r="Q178" s="312">
        <f>SUM(Q166:S177)</f>
        <v>18</v>
      </c>
      <c r="R178" s="312"/>
      <c r="S178" s="312"/>
      <c r="T178" s="174"/>
      <c r="U178" s="175"/>
      <c r="V178" s="175"/>
      <c r="W178" s="175"/>
      <c r="X178" s="99"/>
      <c r="Y178" s="99"/>
      <c r="Z178" s="99"/>
      <c r="AA178" s="99"/>
      <c r="AB178" s="99"/>
      <c r="AC178" s="99"/>
      <c r="AD178" s="99"/>
      <c r="AE178" s="99"/>
      <c r="AF178" s="99"/>
      <c r="AG178" s="99"/>
      <c r="AH178" s="99"/>
      <c r="AI178" s="99"/>
      <c r="AJ178" s="99"/>
      <c r="AK178" s="100"/>
    </row>
    <row r="179" spans="2:37" x14ac:dyDescent="0.2">
      <c r="D179" s="104" t="s">
        <v>494</v>
      </c>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row>
    <row r="180" spans="2:37" x14ac:dyDescent="0.2">
      <c r="D180" s="6"/>
      <c r="E180" s="6"/>
    </row>
    <row r="181" spans="2:37" x14ac:dyDescent="0.2">
      <c r="D181" s="1" t="s">
        <v>198</v>
      </c>
    </row>
    <row r="182" spans="2:37" x14ac:dyDescent="0.2">
      <c r="D182" s="116" t="s">
        <v>399</v>
      </c>
      <c r="E182" s="116"/>
      <c r="F182" s="116"/>
      <c r="G182" s="116"/>
      <c r="H182" s="116"/>
      <c r="I182" s="116"/>
      <c r="J182" s="116"/>
      <c r="K182" s="116"/>
      <c r="L182" s="116"/>
      <c r="M182" s="116"/>
      <c r="N182" s="116"/>
      <c r="O182" s="116"/>
      <c r="P182" s="116"/>
      <c r="Q182" s="116"/>
      <c r="R182" s="116"/>
      <c r="S182" s="116"/>
      <c r="T182" s="116"/>
      <c r="U182" s="116"/>
      <c r="V182" s="116" t="s">
        <v>394</v>
      </c>
      <c r="W182" s="116"/>
      <c r="X182" s="116"/>
      <c r="Y182" s="116"/>
      <c r="Z182" s="116"/>
      <c r="AA182" s="116"/>
      <c r="AB182" s="116"/>
      <c r="AC182" s="116"/>
      <c r="AD182" s="116"/>
      <c r="AE182" s="116"/>
      <c r="AF182" s="116"/>
      <c r="AG182" s="116"/>
      <c r="AH182" s="116"/>
      <c r="AI182" s="116"/>
      <c r="AJ182" s="116"/>
      <c r="AK182" s="116"/>
    </row>
    <row r="183" spans="2:37" x14ac:dyDescent="0.2">
      <c r="D183" s="116" t="s">
        <v>400</v>
      </c>
      <c r="E183" s="116"/>
      <c r="F183" s="116"/>
      <c r="G183" s="116"/>
      <c r="H183" s="116"/>
      <c r="I183" s="116"/>
      <c r="J183" s="116"/>
      <c r="K183" s="116"/>
      <c r="L183" s="116"/>
      <c r="M183" s="116"/>
      <c r="N183" s="116"/>
      <c r="O183" s="116"/>
      <c r="P183" s="116"/>
      <c r="Q183" s="116"/>
      <c r="R183" s="116"/>
      <c r="S183" s="116"/>
      <c r="T183" s="116"/>
      <c r="U183" s="116"/>
      <c r="V183" s="116" t="s">
        <v>394</v>
      </c>
      <c r="W183" s="116"/>
      <c r="X183" s="116"/>
      <c r="Y183" s="116"/>
      <c r="Z183" s="116"/>
      <c r="AA183" s="116"/>
      <c r="AB183" s="116"/>
      <c r="AC183" s="116"/>
      <c r="AD183" s="116"/>
      <c r="AE183" s="116"/>
      <c r="AF183" s="116"/>
      <c r="AG183" s="116"/>
      <c r="AH183" s="116"/>
      <c r="AI183" s="116"/>
      <c r="AJ183" s="116"/>
      <c r="AK183" s="116"/>
    </row>
    <row r="184" spans="2:37" x14ac:dyDescent="0.2">
      <c r="D184" s="116" t="s">
        <v>401</v>
      </c>
      <c r="E184" s="116"/>
      <c r="F184" s="116"/>
      <c r="G184" s="116"/>
      <c r="H184" s="116"/>
      <c r="I184" s="116"/>
      <c r="J184" s="116"/>
      <c r="K184" s="116"/>
      <c r="L184" s="116"/>
      <c r="M184" s="116"/>
      <c r="N184" s="116"/>
      <c r="O184" s="116"/>
      <c r="P184" s="116"/>
      <c r="Q184" s="116"/>
      <c r="R184" s="116"/>
      <c r="S184" s="116"/>
      <c r="T184" s="116"/>
      <c r="U184" s="116"/>
      <c r="V184" s="116" t="s">
        <v>394</v>
      </c>
      <c r="W184" s="116"/>
      <c r="X184" s="116"/>
      <c r="Y184" s="116"/>
      <c r="Z184" s="116"/>
      <c r="AA184" s="116"/>
      <c r="AB184" s="116"/>
      <c r="AC184" s="116"/>
      <c r="AD184" s="116"/>
      <c r="AE184" s="116"/>
      <c r="AF184" s="116"/>
      <c r="AG184" s="116"/>
      <c r="AH184" s="116"/>
      <c r="AI184" s="116"/>
      <c r="AJ184" s="116"/>
      <c r="AK184" s="116"/>
    </row>
    <row r="186" spans="2:37" x14ac:dyDescent="0.2">
      <c r="B186" s="1" t="s">
        <v>459</v>
      </c>
    </row>
    <row r="187" spans="2:37" x14ac:dyDescent="0.2">
      <c r="C187" s="171" t="s">
        <v>78</v>
      </c>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2"/>
      <c r="AJ187" s="172"/>
      <c r="AK187" s="173"/>
    </row>
    <row r="188" spans="2:37" x14ac:dyDescent="0.2">
      <c r="C188" s="98" t="s">
        <v>81</v>
      </c>
      <c r="D188" s="99"/>
      <c r="E188" s="99"/>
      <c r="F188" s="99"/>
      <c r="G188" s="99"/>
      <c r="H188" s="99"/>
      <c r="I188" s="99"/>
      <c r="J188" s="99"/>
      <c r="K188" s="99"/>
      <c r="L188" s="99"/>
      <c r="M188" s="99"/>
      <c r="N188" s="99"/>
      <c r="O188" s="99"/>
      <c r="P188" s="99"/>
      <c r="Q188" s="98" t="s">
        <v>209</v>
      </c>
      <c r="R188" s="99"/>
      <c r="S188" s="99"/>
      <c r="T188" s="99"/>
      <c r="U188" s="99"/>
      <c r="V188" s="100"/>
      <c r="W188" s="99" t="s">
        <v>79</v>
      </c>
      <c r="X188" s="99"/>
      <c r="Y188" s="99"/>
      <c r="Z188" s="99"/>
      <c r="AA188" s="99"/>
      <c r="AB188" s="99"/>
      <c r="AC188" s="99"/>
      <c r="AD188" s="99"/>
      <c r="AE188" s="99"/>
      <c r="AF188" s="99"/>
      <c r="AG188" s="99"/>
      <c r="AH188" s="99"/>
      <c r="AI188" s="99"/>
      <c r="AJ188" s="99"/>
      <c r="AK188" s="100"/>
    </row>
    <row r="189" spans="2:37" x14ac:dyDescent="0.2">
      <c r="C189" s="136" t="s">
        <v>292</v>
      </c>
      <c r="D189" s="137"/>
      <c r="E189" s="137"/>
      <c r="F189" s="137"/>
      <c r="G189" s="137"/>
      <c r="H189" s="137"/>
      <c r="I189" s="137"/>
      <c r="J189" s="137"/>
      <c r="K189" s="137"/>
      <c r="L189" s="137"/>
      <c r="M189" s="137"/>
      <c r="N189" s="137"/>
      <c r="O189" s="137"/>
      <c r="P189" s="138"/>
      <c r="Q189" s="141">
        <f>SUM(Q190:V196)</f>
        <v>7200000</v>
      </c>
      <c r="R189" s="142"/>
      <c r="S189" s="142"/>
      <c r="T189" s="142"/>
      <c r="U189" s="142"/>
      <c r="V189" s="143"/>
      <c r="W189" s="30"/>
      <c r="X189" s="30"/>
      <c r="Y189" s="30"/>
      <c r="Z189" s="30"/>
      <c r="AA189" s="30"/>
      <c r="AB189" s="30"/>
      <c r="AC189" s="30"/>
      <c r="AD189" s="30"/>
      <c r="AE189" s="30"/>
      <c r="AF189" s="30"/>
      <c r="AG189" s="30"/>
      <c r="AH189" s="30"/>
      <c r="AI189" s="30"/>
      <c r="AJ189" s="30"/>
      <c r="AK189" s="31"/>
    </row>
    <row r="190" spans="2:37" x14ac:dyDescent="0.2">
      <c r="C190" s="13"/>
      <c r="D190" s="17"/>
      <c r="E190" s="17"/>
      <c r="F190" s="116" t="s">
        <v>82</v>
      </c>
      <c r="G190" s="116"/>
      <c r="H190" s="116"/>
      <c r="I190" s="116"/>
      <c r="J190" s="116"/>
      <c r="K190" s="116"/>
      <c r="L190" s="116"/>
      <c r="M190" s="116"/>
      <c r="N190" s="116"/>
      <c r="O190" s="116"/>
      <c r="P190" s="117"/>
      <c r="Q190" s="122">
        <f>W190*AD190</f>
        <v>5400000</v>
      </c>
      <c r="R190" s="123"/>
      <c r="S190" s="123"/>
      <c r="T190" s="123"/>
      <c r="U190" s="123"/>
      <c r="V190" s="124"/>
      <c r="W190" s="326">
        <v>30000</v>
      </c>
      <c r="X190" s="327"/>
      <c r="Y190" s="327"/>
      <c r="Z190" s="327"/>
      <c r="AA190" s="327"/>
      <c r="AB190" s="327"/>
      <c r="AD190" s="337">
        <f>SUM(AG191:AK193)</f>
        <v>180</v>
      </c>
      <c r="AE190" s="337"/>
      <c r="AF190" s="337"/>
      <c r="AG190" s="337"/>
      <c r="AH190" s="337"/>
      <c r="AI190" s="337"/>
      <c r="AJ190" s="337"/>
      <c r="AK190" s="14"/>
    </row>
    <row r="191" spans="2:37" ht="13.2" customHeight="1" x14ac:dyDescent="0.2">
      <c r="C191" s="39"/>
      <c r="D191" s="40"/>
      <c r="E191" s="40"/>
      <c r="F191" s="116"/>
      <c r="G191" s="116"/>
      <c r="H191" s="116"/>
      <c r="I191" s="116"/>
      <c r="J191" s="116"/>
      <c r="K191" s="116"/>
      <c r="L191" s="116"/>
      <c r="M191" s="116"/>
      <c r="N191" s="116"/>
      <c r="O191" s="116"/>
      <c r="P191" s="117"/>
      <c r="Q191" s="122"/>
      <c r="R191" s="123"/>
      <c r="S191" s="123"/>
      <c r="T191" s="123"/>
      <c r="U191" s="123"/>
      <c r="V191" s="124"/>
      <c r="W191" s="111" t="s">
        <v>431</v>
      </c>
      <c r="X191" s="112"/>
      <c r="Y191" s="112"/>
      <c r="Z191" s="112"/>
      <c r="AA191" s="112"/>
      <c r="AB191" s="112"/>
      <c r="AC191" s="112"/>
      <c r="AD191" s="112"/>
      <c r="AE191" s="112"/>
      <c r="AF191" s="112"/>
      <c r="AG191" s="109">
        <v>72</v>
      </c>
      <c r="AH191" s="109"/>
      <c r="AI191" s="109"/>
      <c r="AJ191" s="109"/>
      <c r="AK191" s="110"/>
    </row>
    <row r="192" spans="2:37" ht="13.2" customHeight="1" x14ac:dyDescent="0.2">
      <c r="C192" s="13"/>
      <c r="F192" s="116"/>
      <c r="G192" s="116"/>
      <c r="H192" s="116"/>
      <c r="I192" s="116"/>
      <c r="J192" s="116"/>
      <c r="K192" s="116"/>
      <c r="L192" s="116"/>
      <c r="M192" s="116"/>
      <c r="N192" s="116"/>
      <c r="O192" s="116"/>
      <c r="P192" s="117"/>
      <c r="Q192" s="115"/>
      <c r="R192" s="116"/>
      <c r="S192" s="116"/>
      <c r="T192" s="116"/>
      <c r="U192" s="116"/>
      <c r="V192" s="117"/>
      <c r="W192" s="111" t="s">
        <v>432</v>
      </c>
      <c r="X192" s="112"/>
      <c r="Y192" s="112"/>
      <c r="Z192" s="112"/>
      <c r="AA192" s="112"/>
      <c r="AB192" s="112"/>
      <c r="AC192" s="112"/>
      <c r="AD192" s="112"/>
      <c r="AE192" s="112"/>
      <c r="AF192" s="112"/>
      <c r="AG192" s="109">
        <v>60</v>
      </c>
      <c r="AH192" s="109"/>
      <c r="AI192" s="109"/>
      <c r="AJ192" s="109"/>
      <c r="AK192" s="110"/>
    </row>
    <row r="193" spans="3:37" ht="13.2" customHeight="1" x14ac:dyDescent="0.2">
      <c r="C193" s="13"/>
      <c r="F193" s="116"/>
      <c r="G193" s="116"/>
      <c r="H193" s="116"/>
      <c r="I193" s="116"/>
      <c r="J193" s="116"/>
      <c r="K193" s="116"/>
      <c r="L193" s="116"/>
      <c r="M193" s="116"/>
      <c r="N193" s="116"/>
      <c r="O193" s="116"/>
      <c r="P193" s="117"/>
      <c r="Q193" s="115"/>
      <c r="R193" s="116"/>
      <c r="S193" s="116"/>
      <c r="T193" s="116"/>
      <c r="U193" s="116"/>
      <c r="V193" s="117"/>
      <c r="W193" s="111" t="s">
        <v>433</v>
      </c>
      <c r="X193" s="112"/>
      <c r="Y193" s="112"/>
      <c r="Z193" s="112"/>
      <c r="AA193" s="112"/>
      <c r="AB193" s="112"/>
      <c r="AC193" s="112"/>
      <c r="AD193" s="112"/>
      <c r="AE193" s="112"/>
      <c r="AF193" s="112"/>
      <c r="AG193" s="109">
        <v>48</v>
      </c>
      <c r="AH193" s="109"/>
      <c r="AI193" s="109"/>
      <c r="AJ193" s="109"/>
      <c r="AK193" s="110"/>
    </row>
    <row r="194" spans="3:37" x14ac:dyDescent="0.2">
      <c r="C194" s="13"/>
      <c r="F194" s="116" t="s">
        <v>83</v>
      </c>
      <c r="G194" s="116"/>
      <c r="H194" s="116"/>
      <c r="I194" s="116"/>
      <c r="J194" s="116"/>
      <c r="K194" s="116"/>
      <c r="L194" s="116"/>
      <c r="M194" s="116"/>
      <c r="N194" s="116"/>
      <c r="O194" s="116"/>
      <c r="P194" s="117"/>
      <c r="Q194" s="122">
        <f>W194*AD194</f>
        <v>1800000</v>
      </c>
      <c r="R194" s="123"/>
      <c r="S194" s="123"/>
      <c r="T194" s="123"/>
      <c r="U194" s="123"/>
      <c r="V194" s="124"/>
      <c r="W194" s="326">
        <v>10000</v>
      </c>
      <c r="X194" s="327"/>
      <c r="Y194" s="327"/>
      <c r="Z194" s="327"/>
      <c r="AA194" s="327"/>
      <c r="AB194" s="327"/>
      <c r="AD194" s="337">
        <f>SUM(AG195:AK197)</f>
        <v>180</v>
      </c>
      <c r="AE194" s="337"/>
      <c r="AF194" s="337"/>
      <c r="AG194" s="337"/>
      <c r="AH194" s="337"/>
      <c r="AI194" s="337"/>
      <c r="AJ194" s="337"/>
      <c r="AK194" s="14"/>
    </row>
    <row r="195" spans="3:37" ht="13.2" customHeight="1" x14ac:dyDescent="0.2">
      <c r="C195" s="39"/>
      <c r="D195" s="40"/>
      <c r="E195" s="40"/>
      <c r="F195" s="116"/>
      <c r="G195" s="116"/>
      <c r="H195" s="116"/>
      <c r="I195" s="116"/>
      <c r="J195" s="116"/>
      <c r="K195" s="116"/>
      <c r="L195" s="116"/>
      <c r="M195" s="116"/>
      <c r="N195" s="116"/>
      <c r="O195" s="116"/>
      <c r="P195" s="117"/>
      <c r="Q195" s="122"/>
      <c r="R195" s="123"/>
      <c r="S195" s="123"/>
      <c r="T195" s="123"/>
      <c r="U195" s="123"/>
      <c r="V195" s="124"/>
      <c r="W195" s="111" t="s">
        <v>431</v>
      </c>
      <c r="X195" s="112"/>
      <c r="Y195" s="112"/>
      <c r="Z195" s="112"/>
      <c r="AA195" s="112"/>
      <c r="AB195" s="112"/>
      <c r="AC195" s="112"/>
      <c r="AD195" s="112"/>
      <c r="AE195" s="112"/>
      <c r="AF195" s="112"/>
      <c r="AG195" s="109">
        <v>72</v>
      </c>
      <c r="AH195" s="109"/>
      <c r="AI195" s="109"/>
      <c r="AJ195" s="109"/>
      <c r="AK195" s="110"/>
    </row>
    <row r="196" spans="3:37" ht="13.2" customHeight="1" x14ac:dyDescent="0.2">
      <c r="C196" s="13"/>
      <c r="F196" s="116"/>
      <c r="G196" s="116"/>
      <c r="H196" s="116"/>
      <c r="I196" s="116"/>
      <c r="J196" s="116"/>
      <c r="K196" s="116"/>
      <c r="L196" s="116"/>
      <c r="M196" s="116"/>
      <c r="N196" s="116"/>
      <c r="O196" s="116"/>
      <c r="P196" s="117"/>
      <c r="Q196" s="115"/>
      <c r="R196" s="116"/>
      <c r="S196" s="116"/>
      <c r="T196" s="116"/>
      <c r="U196" s="116"/>
      <c r="V196" s="117"/>
      <c r="W196" s="111" t="s">
        <v>432</v>
      </c>
      <c r="X196" s="112"/>
      <c r="Y196" s="112"/>
      <c r="Z196" s="112"/>
      <c r="AA196" s="112"/>
      <c r="AB196" s="112"/>
      <c r="AC196" s="112"/>
      <c r="AD196" s="112"/>
      <c r="AE196" s="112"/>
      <c r="AF196" s="112"/>
      <c r="AG196" s="109">
        <v>60</v>
      </c>
      <c r="AH196" s="109"/>
      <c r="AI196" s="109"/>
      <c r="AJ196" s="109"/>
      <c r="AK196" s="110"/>
    </row>
    <row r="197" spans="3:37" ht="13.2" customHeight="1" x14ac:dyDescent="0.2">
      <c r="C197" s="13"/>
      <c r="F197" s="116"/>
      <c r="G197" s="116"/>
      <c r="H197" s="116"/>
      <c r="I197" s="116"/>
      <c r="J197" s="116"/>
      <c r="K197" s="116"/>
      <c r="L197" s="116"/>
      <c r="M197" s="116"/>
      <c r="N197" s="116"/>
      <c r="O197" s="116"/>
      <c r="P197" s="117"/>
      <c r="Q197" s="115"/>
      <c r="R197" s="116"/>
      <c r="S197" s="116"/>
      <c r="T197" s="116"/>
      <c r="U197" s="116"/>
      <c r="V197" s="117"/>
      <c r="W197" s="111" t="s">
        <v>433</v>
      </c>
      <c r="X197" s="112"/>
      <c r="Y197" s="112"/>
      <c r="Z197" s="112"/>
      <c r="AA197" s="112"/>
      <c r="AB197" s="112"/>
      <c r="AC197" s="112"/>
      <c r="AD197" s="112"/>
      <c r="AE197" s="112"/>
      <c r="AF197" s="112"/>
      <c r="AG197" s="109">
        <v>48</v>
      </c>
      <c r="AH197" s="109"/>
      <c r="AI197" s="109"/>
      <c r="AJ197" s="109"/>
      <c r="AK197" s="110"/>
    </row>
    <row r="198" spans="3:37" x14ac:dyDescent="0.2">
      <c r="C198" s="136" t="s">
        <v>210</v>
      </c>
      <c r="D198" s="137"/>
      <c r="E198" s="137"/>
      <c r="F198" s="137"/>
      <c r="G198" s="137"/>
      <c r="H198" s="137"/>
      <c r="I198" s="137"/>
      <c r="J198" s="137"/>
      <c r="K198" s="137"/>
      <c r="L198" s="137"/>
      <c r="M198" s="137"/>
      <c r="N198" s="137"/>
      <c r="O198" s="137"/>
      <c r="P198" s="138"/>
      <c r="Q198" s="141">
        <f>SUM(Q199:V206)</f>
        <v>5400000</v>
      </c>
      <c r="R198" s="142"/>
      <c r="S198" s="142"/>
      <c r="T198" s="142"/>
      <c r="U198" s="142"/>
      <c r="V198" s="143"/>
      <c r="W198" s="73"/>
      <c r="X198" s="74"/>
      <c r="Y198" s="74"/>
      <c r="Z198" s="74"/>
      <c r="AA198" s="74"/>
      <c r="AB198" s="74"/>
      <c r="AC198" s="74"/>
      <c r="AD198" s="74"/>
      <c r="AE198" s="74"/>
      <c r="AF198" s="74"/>
      <c r="AG198" s="74"/>
      <c r="AH198" s="74"/>
      <c r="AI198" s="74"/>
      <c r="AJ198" s="74"/>
      <c r="AK198" s="75"/>
    </row>
    <row r="199" spans="3:37" x14ac:dyDescent="0.2">
      <c r="C199" s="13"/>
      <c r="F199" s="116" t="s">
        <v>211</v>
      </c>
      <c r="G199" s="116"/>
      <c r="H199" s="116"/>
      <c r="I199" s="116"/>
      <c r="J199" s="116"/>
      <c r="K199" s="116"/>
      <c r="L199" s="116"/>
      <c r="M199" s="116"/>
      <c r="N199" s="116"/>
      <c r="O199" s="116"/>
      <c r="P199" s="117"/>
      <c r="Q199" s="122">
        <f>W199*AD199</f>
        <v>360000</v>
      </c>
      <c r="R199" s="123"/>
      <c r="S199" s="123"/>
      <c r="T199" s="123"/>
      <c r="U199" s="123"/>
      <c r="V199" s="124"/>
      <c r="W199" s="326">
        <v>20000</v>
      </c>
      <c r="X199" s="327"/>
      <c r="Y199" s="327"/>
      <c r="Z199" s="327"/>
      <c r="AA199" s="327"/>
      <c r="AB199" s="327"/>
      <c r="AD199" s="340">
        <f>SUM(AG200:AK202)</f>
        <v>18</v>
      </c>
      <c r="AE199" s="340"/>
      <c r="AF199" s="340"/>
      <c r="AG199" s="340"/>
      <c r="AH199" s="340"/>
      <c r="AI199" s="340"/>
      <c r="AJ199" s="340"/>
      <c r="AK199" s="14"/>
    </row>
    <row r="200" spans="3:37" ht="13.2" customHeight="1" x14ac:dyDescent="0.2">
      <c r="C200" s="39"/>
      <c r="D200" s="40"/>
      <c r="E200" s="40"/>
      <c r="F200" s="116"/>
      <c r="G200" s="116"/>
      <c r="H200" s="116"/>
      <c r="I200" s="116"/>
      <c r="J200" s="116"/>
      <c r="K200" s="116"/>
      <c r="L200" s="116"/>
      <c r="M200" s="116"/>
      <c r="N200" s="116"/>
      <c r="O200" s="116"/>
      <c r="P200" s="117"/>
      <c r="Q200" s="122"/>
      <c r="R200" s="123"/>
      <c r="S200" s="123"/>
      <c r="T200" s="123"/>
      <c r="U200" s="123"/>
      <c r="V200" s="124"/>
      <c r="W200" s="111" t="s">
        <v>431</v>
      </c>
      <c r="X200" s="112"/>
      <c r="Y200" s="112"/>
      <c r="Z200" s="112"/>
      <c r="AA200" s="112"/>
      <c r="AB200" s="112"/>
      <c r="AC200" s="112"/>
      <c r="AD200" s="112"/>
      <c r="AE200" s="112"/>
      <c r="AF200" s="112"/>
      <c r="AG200" s="113">
        <v>6</v>
      </c>
      <c r="AH200" s="113"/>
      <c r="AI200" s="113"/>
      <c r="AJ200" s="113"/>
      <c r="AK200" s="114"/>
    </row>
    <row r="201" spans="3:37" ht="13.2" customHeight="1" x14ac:dyDescent="0.2">
      <c r="C201" s="13"/>
      <c r="F201" s="116"/>
      <c r="G201" s="116"/>
      <c r="H201" s="116"/>
      <c r="I201" s="116"/>
      <c r="J201" s="116"/>
      <c r="K201" s="116"/>
      <c r="L201" s="116"/>
      <c r="M201" s="116"/>
      <c r="N201" s="116"/>
      <c r="O201" s="116"/>
      <c r="P201" s="117"/>
      <c r="Q201" s="115"/>
      <c r="R201" s="116"/>
      <c r="S201" s="116"/>
      <c r="T201" s="116"/>
      <c r="U201" s="116"/>
      <c r="V201" s="117"/>
      <c r="W201" s="111" t="s">
        <v>432</v>
      </c>
      <c r="X201" s="112"/>
      <c r="Y201" s="112"/>
      <c r="Z201" s="112"/>
      <c r="AA201" s="112"/>
      <c r="AB201" s="112"/>
      <c r="AC201" s="112"/>
      <c r="AD201" s="112"/>
      <c r="AE201" s="112"/>
      <c r="AF201" s="112"/>
      <c r="AG201" s="113">
        <v>6</v>
      </c>
      <c r="AH201" s="113"/>
      <c r="AI201" s="113"/>
      <c r="AJ201" s="113"/>
      <c r="AK201" s="114"/>
    </row>
    <row r="202" spans="3:37" ht="13.2" customHeight="1" x14ac:dyDescent="0.2">
      <c r="C202" s="13"/>
      <c r="F202" s="116"/>
      <c r="G202" s="116"/>
      <c r="H202" s="116"/>
      <c r="I202" s="116"/>
      <c r="J202" s="116"/>
      <c r="K202" s="116"/>
      <c r="L202" s="116"/>
      <c r="M202" s="116"/>
      <c r="N202" s="116"/>
      <c r="O202" s="116"/>
      <c r="P202" s="117"/>
      <c r="Q202" s="115"/>
      <c r="R202" s="116"/>
      <c r="S202" s="116"/>
      <c r="T202" s="116"/>
      <c r="U202" s="116"/>
      <c r="V202" s="117"/>
      <c r="W202" s="111" t="s">
        <v>433</v>
      </c>
      <c r="X202" s="112"/>
      <c r="Y202" s="112"/>
      <c r="Z202" s="112"/>
      <c r="AA202" s="112"/>
      <c r="AB202" s="112"/>
      <c r="AC202" s="112"/>
      <c r="AD202" s="112"/>
      <c r="AE202" s="112"/>
      <c r="AF202" s="112"/>
      <c r="AG202" s="113">
        <v>6</v>
      </c>
      <c r="AH202" s="113"/>
      <c r="AI202" s="113"/>
      <c r="AJ202" s="113"/>
      <c r="AK202" s="114"/>
    </row>
    <row r="203" spans="3:37" x14ac:dyDescent="0.2">
      <c r="C203" s="13"/>
      <c r="F203" s="116" t="s">
        <v>212</v>
      </c>
      <c r="G203" s="116"/>
      <c r="H203" s="116"/>
      <c r="I203" s="116"/>
      <c r="J203" s="116"/>
      <c r="K203" s="116"/>
      <c r="L203" s="116"/>
      <c r="M203" s="116"/>
      <c r="N203" s="116"/>
      <c r="O203" s="116"/>
      <c r="P203" s="117"/>
      <c r="Q203" s="122">
        <f>W203*AD203</f>
        <v>540000</v>
      </c>
      <c r="R203" s="123"/>
      <c r="S203" s="123"/>
      <c r="T203" s="123"/>
      <c r="U203" s="123"/>
      <c r="V203" s="124"/>
      <c r="W203" s="326">
        <v>30000</v>
      </c>
      <c r="X203" s="327"/>
      <c r="Y203" s="327"/>
      <c r="Z203" s="327"/>
      <c r="AA203" s="327"/>
      <c r="AB203" s="327"/>
      <c r="AD203" s="339">
        <v>18</v>
      </c>
      <c r="AE203" s="339"/>
      <c r="AF203" s="339"/>
      <c r="AG203" s="339"/>
      <c r="AH203" s="339"/>
      <c r="AI203" s="339"/>
      <c r="AJ203" s="339"/>
      <c r="AK203" s="14"/>
    </row>
    <row r="204" spans="3:37" x14ac:dyDescent="0.2">
      <c r="C204" s="13"/>
      <c r="F204" s="116" t="s">
        <v>213</v>
      </c>
      <c r="G204" s="116"/>
      <c r="H204" s="116"/>
      <c r="I204" s="116"/>
      <c r="J204" s="116"/>
      <c r="K204" s="116"/>
      <c r="L204" s="116"/>
      <c r="M204" s="116"/>
      <c r="N204" s="116"/>
      <c r="O204" s="116"/>
      <c r="P204" s="117"/>
      <c r="Q204" s="122">
        <f>W204*AD204</f>
        <v>2700000</v>
      </c>
      <c r="R204" s="123"/>
      <c r="S204" s="123"/>
      <c r="T204" s="123"/>
      <c r="U204" s="123"/>
      <c r="V204" s="124"/>
      <c r="W204" s="326">
        <v>150000</v>
      </c>
      <c r="X204" s="327"/>
      <c r="Y204" s="327"/>
      <c r="Z204" s="327"/>
      <c r="AA204" s="327"/>
      <c r="AB204" s="327"/>
      <c r="AD204" s="339">
        <v>18</v>
      </c>
      <c r="AE204" s="339"/>
      <c r="AF204" s="339"/>
      <c r="AG204" s="339"/>
      <c r="AH204" s="339"/>
      <c r="AI204" s="339"/>
      <c r="AJ204" s="339"/>
      <c r="AK204" s="14"/>
    </row>
    <row r="205" spans="3:37" x14ac:dyDescent="0.2">
      <c r="C205" s="13"/>
      <c r="F205" s="116" t="s">
        <v>214</v>
      </c>
      <c r="G205" s="116"/>
      <c r="H205" s="116"/>
      <c r="I205" s="116"/>
      <c r="J205" s="116"/>
      <c r="K205" s="116"/>
      <c r="L205" s="116"/>
      <c r="M205" s="116"/>
      <c r="N205" s="116"/>
      <c r="O205" s="116"/>
      <c r="P205" s="117"/>
      <c r="Q205" s="122">
        <f>W205*AD205</f>
        <v>1800000</v>
      </c>
      <c r="R205" s="123"/>
      <c r="S205" s="123"/>
      <c r="T205" s="123"/>
      <c r="U205" s="123"/>
      <c r="V205" s="124"/>
      <c r="W205" s="326">
        <v>100000</v>
      </c>
      <c r="X205" s="327"/>
      <c r="Y205" s="327"/>
      <c r="Z205" s="327"/>
      <c r="AA205" s="327"/>
      <c r="AB205" s="327"/>
      <c r="AD205" s="339">
        <v>18</v>
      </c>
      <c r="AE205" s="339"/>
      <c r="AF205" s="339"/>
      <c r="AG205" s="339"/>
      <c r="AH205" s="339"/>
      <c r="AI205" s="339"/>
      <c r="AJ205" s="339"/>
      <c r="AK205" s="14"/>
    </row>
    <row r="206" spans="3:37" x14ac:dyDescent="0.2">
      <c r="C206" s="4"/>
      <c r="D206" s="7"/>
      <c r="E206" s="7"/>
      <c r="F206" s="77"/>
      <c r="G206" s="77"/>
      <c r="H206" s="77"/>
      <c r="I206" s="77"/>
      <c r="J206" s="77"/>
      <c r="K206" s="77"/>
      <c r="L206" s="77"/>
      <c r="M206" s="77"/>
      <c r="N206" s="77"/>
      <c r="O206" s="77"/>
      <c r="P206" s="78"/>
      <c r="Q206" s="155"/>
      <c r="R206" s="156"/>
      <c r="S206" s="156"/>
      <c r="T206" s="156"/>
      <c r="U206" s="156"/>
      <c r="V206" s="157"/>
      <c r="W206" s="76"/>
      <c r="X206" s="77"/>
      <c r="Y206" s="77"/>
      <c r="Z206" s="77"/>
      <c r="AA206" s="77"/>
      <c r="AB206" s="77"/>
      <c r="AC206" s="77"/>
      <c r="AD206" s="77"/>
      <c r="AE206" s="77"/>
      <c r="AF206" s="77"/>
      <c r="AG206" s="77"/>
      <c r="AH206" s="77"/>
      <c r="AI206" s="77"/>
      <c r="AJ206" s="77"/>
      <c r="AK206" s="78"/>
    </row>
    <row r="207" spans="3:37" x14ac:dyDescent="0.2">
      <c r="C207" s="98" t="s">
        <v>327</v>
      </c>
      <c r="D207" s="99"/>
      <c r="E207" s="99"/>
      <c r="F207" s="99"/>
      <c r="G207" s="99"/>
      <c r="H207" s="99"/>
      <c r="I207" s="99"/>
      <c r="J207" s="99"/>
      <c r="K207" s="99"/>
      <c r="L207" s="99"/>
      <c r="M207" s="99"/>
      <c r="N207" s="99"/>
      <c r="O207" s="99"/>
      <c r="P207" s="100"/>
      <c r="Q207" s="158">
        <f>Q189+Q198</f>
        <v>12600000</v>
      </c>
      <c r="R207" s="159"/>
      <c r="S207" s="159"/>
      <c r="T207" s="159"/>
      <c r="U207" s="159"/>
      <c r="V207" s="160"/>
      <c r="W207" s="101"/>
      <c r="X207" s="102"/>
      <c r="Y207" s="102"/>
      <c r="Z207" s="102"/>
      <c r="AA207" s="102"/>
      <c r="AB207" s="102"/>
      <c r="AC207" s="102"/>
      <c r="AD207" s="102"/>
      <c r="AE207" s="102"/>
      <c r="AF207" s="102"/>
      <c r="AG207" s="102"/>
      <c r="AH207" s="102"/>
      <c r="AI207" s="102"/>
      <c r="AJ207" s="102"/>
      <c r="AK207" s="103"/>
    </row>
    <row r="209" spans="3:37" x14ac:dyDescent="0.2">
      <c r="C209" s="171" t="s">
        <v>85</v>
      </c>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c r="AC209" s="172"/>
      <c r="AD209" s="172"/>
      <c r="AE209" s="172"/>
      <c r="AF209" s="172"/>
      <c r="AG209" s="172"/>
      <c r="AH209" s="172"/>
      <c r="AI209" s="172"/>
      <c r="AJ209" s="172"/>
      <c r="AK209" s="173"/>
    </row>
    <row r="210" spans="3:37" x14ac:dyDescent="0.2">
      <c r="C210" s="98" t="s">
        <v>81</v>
      </c>
      <c r="D210" s="99"/>
      <c r="E210" s="99"/>
      <c r="F210" s="99"/>
      <c r="G210" s="99"/>
      <c r="H210" s="99"/>
      <c r="I210" s="99"/>
      <c r="J210" s="99"/>
      <c r="K210" s="99"/>
      <c r="L210" s="99"/>
      <c r="M210" s="99"/>
      <c r="N210" s="99"/>
      <c r="O210" s="99"/>
      <c r="P210" s="99"/>
      <c r="Q210" s="98" t="s">
        <v>209</v>
      </c>
      <c r="R210" s="99"/>
      <c r="S210" s="99"/>
      <c r="T210" s="99"/>
      <c r="U210" s="99"/>
      <c r="V210" s="100"/>
      <c r="W210" s="99" t="s">
        <v>79</v>
      </c>
      <c r="X210" s="99"/>
      <c r="Y210" s="99"/>
      <c r="Z210" s="99"/>
      <c r="AA210" s="99"/>
      <c r="AB210" s="99"/>
      <c r="AC210" s="99"/>
      <c r="AD210" s="99"/>
      <c r="AE210" s="99"/>
      <c r="AF210" s="99"/>
      <c r="AG210" s="99"/>
      <c r="AH210" s="99"/>
      <c r="AI210" s="99"/>
      <c r="AJ210" s="99"/>
      <c r="AK210" s="100"/>
    </row>
    <row r="211" spans="3:37" x14ac:dyDescent="0.2">
      <c r="C211" s="73" t="s">
        <v>215</v>
      </c>
      <c r="D211" s="74"/>
      <c r="E211" s="74"/>
      <c r="F211" s="74"/>
      <c r="G211" s="74"/>
      <c r="H211" s="74"/>
      <c r="I211" s="74"/>
      <c r="J211" s="74"/>
      <c r="K211" s="74"/>
      <c r="L211" s="74"/>
      <c r="M211" s="74"/>
      <c r="N211" s="74"/>
      <c r="O211" s="74"/>
      <c r="P211" s="75"/>
      <c r="Q211" s="141">
        <f>SUM(Q212:V218)</f>
        <v>2446600</v>
      </c>
      <c r="R211" s="142"/>
      <c r="S211" s="142"/>
      <c r="T211" s="142"/>
      <c r="U211" s="142"/>
      <c r="V211" s="143"/>
      <c r="W211" s="73"/>
      <c r="X211" s="74"/>
      <c r="Y211" s="74"/>
      <c r="Z211" s="74"/>
      <c r="AA211" s="74"/>
      <c r="AB211" s="74"/>
      <c r="AC211" s="74"/>
      <c r="AD211" s="74"/>
      <c r="AE211" s="74"/>
      <c r="AF211" s="74"/>
      <c r="AG211" s="74"/>
      <c r="AH211" s="74"/>
      <c r="AI211" s="74"/>
      <c r="AJ211" s="74"/>
      <c r="AK211" s="75"/>
    </row>
    <row r="212" spans="3:37" x14ac:dyDescent="0.2">
      <c r="C212" s="13"/>
      <c r="F212" s="116" t="s">
        <v>216</v>
      </c>
      <c r="G212" s="116"/>
      <c r="H212" s="116"/>
      <c r="I212" s="116"/>
      <c r="J212" s="116"/>
      <c r="K212" s="116"/>
      <c r="L212" s="116"/>
      <c r="M212" s="116"/>
      <c r="N212" s="116"/>
      <c r="O212" s="116"/>
      <c r="P212" s="117"/>
      <c r="Q212" s="122">
        <f>W212*AD212</f>
        <v>1800000</v>
      </c>
      <c r="R212" s="123"/>
      <c r="S212" s="123"/>
      <c r="T212" s="123"/>
      <c r="U212" s="123"/>
      <c r="V212" s="124"/>
      <c r="W212" s="326">
        <v>10000</v>
      </c>
      <c r="X212" s="327"/>
      <c r="Y212" s="327"/>
      <c r="Z212" s="327"/>
      <c r="AA212" s="327"/>
      <c r="AB212" s="327"/>
      <c r="AD212" s="337">
        <f>SUM(AG195:AK197)</f>
        <v>180</v>
      </c>
      <c r="AE212" s="337"/>
      <c r="AF212" s="337"/>
      <c r="AG212" s="337"/>
      <c r="AH212" s="337"/>
      <c r="AI212" s="337"/>
      <c r="AJ212" s="337"/>
      <c r="AK212" s="14"/>
    </row>
    <row r="213" spans="3:37" ht="13.2" customHeight="1" x14ac:dyDescent="0.2">
      <c r="C213" s="39"/>
      <c r="D213" s="40"/>
      <c r="E213" s="40"/>
      <c r="F213" s="116"/>
      <c r="G213" s="116"/>
      <c r="H213" s="116"/>
      <c r="I213" s="116"/>
      <c r="J213" s="116"/>
      <c r="K213" s="116"/>
      <c r="L213" s="116"/>
      <c r="M213" s="116"/>
      <c r="N213" s="116"/>
      <c r="O213" s="116"/>
      <c r="P213" s="117"/>
      <c r="Q213" s="122"/>
      <c r="R213" s="123"/>
      <c r="S213" s="123"/>
      <c r="T213" s="123"/>
      <c r="U213" s="123"/>
      <c r="V213" s="124"/>
      <c r="W213" s="111" t="s">
        <v>431</v>
      </c>
      <c r="X213" s="112"/>
      <c r="Y213" s="112"/>
      <c r="Z213" s="112"/>
      <c r="AA213" s="112"/>
      <c r="AB213" s="112"/>
      <c r="AC213" s="112"/>
      <c r="AD213" s="112"/>
      <c r="AE213" s="112"/>
      <c r="AF213" s="112"/>
      <c r="AG213" s="109">
        <v>72</v>
      </c>
      <c r="AH213" s="109"/>
      <c r="AI213" s="109"/>
      <c r="AJ213" s="109"/>
      <c r="AK213" s="110"/>
    </row>
    <row r="214" spans="3:37" ht="13.2" customHeight="1" x14ac:dyDescent="0.2">
      <c r="C214" s="13"/>
      <c r="F214" s="116"/>
      <c r="G214" s="116"/>
      <c r="H214" s="116"/>
      <c r="I214" s="116"/>
      <c r="J214" s="116"/>
      <c r="K214" s="116"/>
      <c r="L214" s="116"/>
      <c r="M214" s="116"/>
      <c r="N214" s="116"/>
      <c r="O214" s="116"/>
      <c r="P214" s="117"/>
      <c r="Q214" s="115"/>
      <c r="R214" s="116"/>
      <c r="S214" s="116"/>
      <c r="T214" s="116"/>
      <c r="U214" s="116"/>
      <c r="V214" s="117"/>
      <c r="W214" s="111" t="s">
        <v>432</v>
      </c>
      <c r="X214" s="112"/>
      <c r="Y214" s="112"/>
      <c r="Z214" s="112"/>
      <c r="AA214" s="112"/>
      <c r="AB214" s="112"/>
      <c r="AC214" s="112"/>
      <c r="AD214" s="112"/>
      <c r="AE214" s="112"/>
      <c r="AF214" s="112"/>
      <c r="AG214" s="109">
        <v>60</v>
      </c>
      <c r="AH214" s="109"/>
      <c r="AI214" s="109"/>
      <c r="AJ214" s="109"/>
      <c r="AK214" s="110"/>
    </row>
    <row r="215" spans="3:37" ht="13.2" customHeight="1" x14ac:dyDescent="0.2">
      <c r="C215" s="13"/>
      <c r="F215" s="116"/>
      <c r="G215" s="116"/>
      <c r="H215" s="116"/>
      <c r="I215" s="116"/>
      <c r="J215" s="116"/>
      <c r="K215" s="116"/>
      <c r="L215" s="116"/>
      <c r="M215" s="116"/>
      <c r="N215" s="116"/>
      <c r="O215" s="116"/>
      <c r="P215" s="117"/>
      <c r="Q215" s="115"/>
      <c r="R215" s="116"/>
      <c r="S215" s="116"/>
      <c r="T215" s="116"/>
      <c r="U215" s="116"/>
      <c r="V215" s="117"/>
      <c r="W215" s="111" t="s">
        <v>433</v>
      </c>
      <c r="X215" s="112"/>
      <c r="Y215" s="112"/>
      <c r="Z215" s="112"/>
      <c r="AA215" s="112"/>
      <c r="AB215" s="112"/>
      <c r="AC215" s="112"/>
      <c r="AD215" s="112"/>
      <c r="AE215" s="112"/>
      <c r="AF215" s="112"/>
      <c r="AG215" s="109">
        <v>48</v>
      </c>
      <c r="AH215" s="109"/>
      <c r="AI215" s="109"/>
      <c r="AJ215" s="109"/>
      <c r="AK215" s="110"/>
    </row>
    <row r="216" spans="3:37" x14ac:dyDescent="0.2">
      <c r="C216" s="13"/>
      <c r="F216" s="116" t="s">
        <v>217</v>
      </c>
      <c r="G216" s="116"/>
      <c r="H216" s="116"/>
      <c r="I216" s="116"/>
      <c r="J216" s="116"/>
      <c r="K216" s="116"/>
      <c r="L216" s="116"/>
      <c r="M216" s="116"/>
      <c r="N216" s="116"/>
      <c r="O216" s="116"/>
      <c r="P216" s="117"/>
      <c r="Q216" s="122">
        <f>W216*AD216</f>
        <v>180000</v>
      </c>
      <c r="R216" s="123"/>
      <c r="S216" s="123"/>
      <c r="T216" s="123"/>
      <c r="U216" s="123"/>
      <c r="V216" s="124"/>
      <c r="W216" s="326">
        <v>10000</v>
      </c>
      <c r="X216" s="327"/>
      <c r="Y216" s="327"/>
      <c r="Z216" s="327"/>
      <c r="AA216" s="327"/>
      <c r="AB216" s="327"/>
      <c r="AD216" s="339">
        <v>18</v>
      </c>
      <c r="AE216" s="339"/>
      <c r="AF216" s="339"/>
      <c r="AG216" s="339"/>
      <c r="AH216" s="339"/>
      <c r="AI216" s="339"/>
      <c r="AJ216" s="339"/>
      <c r="AK216" s="14"/>
    </row>
    <row r="217" spans="3:37" x14ac:dyDescent="0.2">
      <c r="C217" s="13"/>
      <c r="F217" s="116" t="s">
        <v>218</v>
      </c>
      <c r="G217" s="116"/>
      <c r="H217" s="116"/>
      <c r="I217" s="116"/>
      <c r="J217" s="116"/>
      <c r="K217" s="116"/>
      <c r="L217" s="116"/>
      <c r="M217" s="116"/>
      <c r="N217" s="116"/>
      <c r="O217" s="116"/>
      <c r="P217" s="117"/>
      <c r="Q217" s="122">
        <f>W217*AD217</f>
        <v>180000</v>
      </c>
      <c r="R217" s="123"/>
      <c r="S217" s="123"/>
      <c r="T217" s="123"/>
      <c r="U217" s="123"/>
      <c r="V217" s="124"/>
      <c r="W217" s="326">
        <v>60000</v>
      </c>
      <c r="X217" s="327"/>
      <c r="Y217" s="327"/>
      <c r="Z217" s="327"/>
      <c r="AA217" s="327"/>
      <c r="AB217" s="327"/>
      <c r="AD217" s="341">
        <v>3</v>
      </c>
      <c r="AE217" s="341"/>
      <c r="AF217" s="341"/>
      <c r="AG217" s="341"/>
      <c r="AH217" s="341"/>
      <c r="AI217" s="341"/>
      <c r="AJ217" s="341"/>
      <c r="AK217" s="14"/>
    </row>
    <row r="218" spans="3:37" x14ac:dyDescent="0.2">
      <c r="C218" s="13"/>
      <c r="F218" s="77" t="s">
        <v>219</v>
      </c>
      <c r="G218" s="77"/>
      <c r="H218" s="77"/>
      <c r="I218" s="77"/>
      <c r="J218" s="77"/>
      <c r="K218" s="77"/>
      <c r="L218" s="77"/>
      <c r="M218" s="77"/>
      <c r="N218" s="77"/>
      <c r="O218" s="77"/>
      <c r="P218" s="78"/>
      <c r="Q218" s="155">
        <f>'費用配賦 (2年度)'!P25</f>
        <v>286600</v>
      </c>
      <c r="R218" s="156"/>
      <c r="S218" s="156"/>
      <c r="T218" s="156"/>
      <c r="U218" s="156"/>
      <c r="V218" s="157"/>
      <c r="W218" s="76" t="s">
        <v>471</v>
      </c>
      <c r="X218" s="77"/>
      <c r="Y218" s="77"/>
      <c r="Z218" s="77"/>
      <c r="AA218" s="77"/>
      <c r="AB218" s="77"/>
      <c r="AC218" s="77"/>
      <c r="AD218" s="77"/>
      <c r="AE218" s="77"/>
      <c r="AF218" s="77"/>
      <c r="AG218" s="77"/>
      <c r="AH218" s="77"/>
      <c r="AI218" s="77"/>
      <c r="AJ218" s="77"/>
      <c r="AK218" s="78"/>
    </row>
    <row r="219" spans="3:37" x14ac:dyDescent="0.2">
      <c r="C219" s="73" t="s">
        <v>220</v>
      </c>
      <c r="D219" s="74"/>
      <c r="E219" s="74"/>
      <c r="F219" s="74"/>
      <c r="G219" s="74"/>
      <c r="H219" s="74"/>
      <c r="I219" s="74"/>
      <c r="J219" s="74"/>
      <c r="K219" s="74"/>
      <c r="L219" s="74"/>
      <c r="M219" s="74"/>
      <c r="N219" s="74"/>
      <c r="O219" s="74"/>
      <c r="P219" s="75"/>
      <c r="Q219" s="141">
        <f>SUM(Q220:V228)</f>
        <v>2464600</v>
      </c>
      <c r="R219" s="142"/>
      <c r="S219" s="142"/>
      <c r="T219" s="142"/>
      <c r="U219" s="142"/>
      <c r="V219" s="143"/>
      <c r="W219" s="73"/>
      <c r="X219" s="74"/>
      <c r="Y219" s="74"/>
      <c r="Z219" s="74"/>
      <c r="AA219" s="74"/>
      <c r="AB219" s="74"/>
      <c r="AC219" s="74"/>
      <c r="AD219" s="74"/>
      <c r="AE219" s="74"/>
      <c r="AF219" s="74"/>
      <c r="AG219" s="74"/>
      <c r="AH219" s="74"/>
      <c r="AI219" s="74"/>
      <c r="AJ219" s="74"/>
      <c r="AK219" s="75"/>
    </row>
    <row r="220" spans="3:37" x14ac:dyDescent="0.2">
      <c r="C220" s="13"/>
      <c r="F220" s="116" t="s">
        <v>359</v>
      </c>
      <c r="G220" s="116"/>
      <c r="H220" s="116"/>
      <c r="I220" s="116"/>
      <c r="J220" s="116"/>
      <c r="K220" s="116"/>
      <c r="L220" s="116"/>
      <c r="M220" s="116"/>
      <c r="N220" s="116"/>
      <c r="O220" s="116"/>
      <c r="P220" s="117"/>
      <c r="Q220" s="122">
        <v>50000</v>
      </c>
      <c r="R220" s="123"/>
      <c r="S220" s="123"/>
      <c r="T220" s="123"/>
      <c r="U220" s="123"/>
      <c r="V220" s="124"/>
      <c r="W220" s="115" t="s">
        <v>367</v>
      </c>
      <c r="X220" s="116"/>
      <c r="Y220" s="116"/>
      <c r="Z220" s="116"/>
      <c r="AA220" s="116"/>
      <c r="AB220" s="116"/>
      <c r="AC220" s="116"/>
      <c r="AD220" s="116"/>
      <c r="AE220" s="116"/>
      <c r="AF220" s="116"/>
      <c r="AG220" s="116"/>
      <c r="AH220" s="116"/>
      <c r="AI220" s="116"/>
      <c r="AJ220" s="116"/>
      <c r="AK220" s="117"/>
    </row>
    <row r="221" spans="3:37" x14ac:dyDescent="0.2">
      <c r="C221" s="13"/>
      <c r="F221" s="116" t="s">
        <v>360</v>
      </c>
      <c r="G221" s="116"/>
      <c r="H221" s="116"/>
      <c r="I221" s="116"/>
      <c r="J221" s="116"/>
      <c r="K221" s="116"/>
      <c r="L221" s="116"/>
      <c r="M221" s="116"/>
      <c r="N221" s="116"/>
      <c r="O221" s="116"/>
      <c r="P221" s="117"/>
      <c r="Q221" s="122">
        <v>50000</v>
      </c>
      <c r="R221" s="123"/>
      <c r="S221" s="123"/>
      <c r="T221" s="123"/>
      <c r="U221" s="123"/>
      <c r="V221" s="124"/>
      <c r="W221" s="115" t="s">
        <v>370</v>
      </c>
      <c r="X221" s="116"/>
      <c r="Y221" s="116"/>
      <c r="Z221" s="116"/>
      <c r="AA221" s="116"/>
      <c r="AB221" s="116"/>
      <c r="AC221" s="116"/>
      <c r="AD221" s="116"/>
      <c r="AE221" s="116"/>
      <c r="AF221" s="116"/>
      <c r="AG221" s="116"/>
      <c r="AH221" s="116"/>
      <c r="AI221" s="116"/>
      <c r="AJ221" s="116"/>
      <c r="AK221" s="117"/>
    </row>
    <row r="222" spans="3:37" x14ac:dyDescent="0.2">
      <c r="C222" s="13"/>
      <c r="F222" s="116" t="s">
        <v>361</v>
      </c>
      <c r="G222" s="116"/>
      <c r="H222" s="116"/>
      <c r="I222" s="116"/>
      <c r="J222" s="116"/>
      <c r="K222" s="116"/>
      <c r="L222" s="116"/>
      <c r="M222" s="116"/>
      <c r="N222" s="116"/>
      <c r="O222" s="116"/>
      <c r="P222" s="117"/>
      <c r="Q222" s="122">
        <v>30000</v>
      </c>
      <c r="R222" s="123"/>
      <c r="S222" s="123"/>
      <c r="T222" s="123"/>
      <c r="U222" s="123"/>
      <c r="V222" s="124"/>
      <c r="W222" s="115" t="s">
        <v>369</v>
      </c>
      <c r="X222" s="116"/>
      <c r="Y222" s="116"/>
      <c r="Z222" s="116"/>
      <c r="AA222" s="116"/>
      <c r="AB222" s="116"/>
      <c r="AC222" s="116"/>
      <c r="AD222" s="116"/>
      <c r="AE222" s="116"/>
      <c r="AF222" s="116"/>
      <c r="AG222" s="116"/>
      <c r="AH222" s="116"/>
      <c r="AI222" s="116"/>
      <c r="AJ222" s="116"/>
      <c r="AK222" s="117"/>
    </row>
    <row r="223" spans="3:37" x14ac:dyDescent="0.2">
      <c r="C223" s="13"/>
      <c r="F223" s="106" t="s">
        <v>362</v>
      </c>
      <c r="G223" s="116"/>
      <c r="H223" s="116"/>
      <c r="I223" s="116"/>
      <c r="J223" s="116"/>
      <c r="K223" s="116"/>
      <c r="L223" s="116"/>
      <c r="M223" s="116"/>
      <c r="N223" s="116"/>
      <c r="O223" s="116"/>
      <c r="P223" s="117"/>
      <c r="Q223" s="122">
        <f>1000*18</f>
        <v>18000</v>
      </c>
      <c r="R223" s="123"/>
      <c r="S223" s="123"/>
      <c r="T223" s="123"/>
      <c r="U223" s="123"/>
      <c r="V223" s="124"/>
      <c r="W223" s="115" t="s">
        <v>380</v>
      </c>
      <c r="X223" s="116"/>
      <c r="Y223" s="116"/>
      <c r="Z223" s="116"/>
      <c r="AA223" s="116"/>
      <c r="AB223" s="116"/>
      <c r="AC223" s="116"/>
      <c r="AD223" s="116"/>
      <c r="AE223" s="116"/>
      <c r="AF223" s="116"/>
      <c r="AG223" s="116"/>
      <c r="AH223" s="116"/>
      <c r="AI223" s="116"/>
      <c r="AJ223" s="116"/>
      <c r="AK223" s="117"/>
    </row>
    <row r="224" spans="3:37" x14ac:dyDescent="0.2">
      <c r="C224" s="13"/>
      <c r="F224" s="116" t="s">
        <v>363</v>
      </c>
      <c r="G224" s="116"/>
      <c r="H224" s="116"/>
      <c r="I224" s="116"/>
      <c r="J224" s="116"/>
      <c r="K224" s="116"/>
      <c r="L224" s="116"/>
      <c r="M224" s="116"/>
      <c r="N224" s="116"/>
      <c r="O224" s="116"/>
      <c r="P224" s="117"/>
      <c r="Q224" s="122">
        <f>8000*25</f>
        <v>200000</v>
      </c>
      <c r="R224" s="123"/>
      <c r="S224" s="123"/>
      <c r="T224" s="123"/>
      <c r="U224" s="123"/>
      <c r="V224" s="124"/>
      <c r="W224" s="115" t="s">
        <v>368</v>
      </c>
      <c r="X224" s="116"/>
      <c r="Y224" s="116"/>
      <c r="Z224" s="116"/>
      <c r="AA224" s="116"/>
      <c r="AB224" s="116"/>
      <c r="AC224" s="116"/>
      <c r="AD224" s="116"/>
      <c r="AE224" s="116"/>
      <c r="AF224" s="116"/>
      <c r="AG224" s="116"/>
      <c r="AH224" s="116"/>
      <c r="AI224" s="116"/>
      <c r="AJ224" s="116"/>
      <c r="AK224" s="117"/>
    </row>
    <row r="225" spans="3:37" x14ac:dyDescent="0.2">
      <c r="C225" s="13"/>
      <c r="F225" s="116" t="s">
        <v>364</v>
      </c>
      <c r="G225" s="116"/>
      <c r="H225" s="116"/>
      <c r="I225" s="116"/>
      <c r="J225" s="116"/>
      <c r="K225" s="116"/>
      <c r="L225" s="116"/>
      <c r="M225" s="116"/>
      <c r="N225" s="116"/>
      <c r="O225" s="116"/>
      <c r="P225" s="117"/>
      <c r="Q225" s="122">
        <f t="shared" ref="Q225:Q226" si="0">W225*AD225</f>
        <v>1260000</v>
      </c>
      <c r="R225" s="123"/>
      <c r="S225" s="123"/>
      <c r="T225" s="123"/>
      <c r="U225" s="123"/>
      <c r="V225" s="124"/>
      <c r="W225" s="326">
        <v>70000</v>
      </c>
      <c r="X225" s="327"/>
      <c r="Y225" s="327"/>
      <c r="Z225" s="327"/>
      <c r="AA225" s="327"/>
      <c r="AB225" s="327"/>
      <c r="AD225" s="339">
        <v>18</v>
      </c>
      <c r="AE225" s="339"/>
      <c r="AF225" s="339"/>
      <c r="AG225" s="339"/>
      <c r="AH225" s="339"/>
      <c r="AI225" s="339"/>
      <c r="AJ225" s="339"/>
      <c r="AK225" s="14"/>
    </row>
    <row r="226" spans="3:37" x14ac:dyDescent="0.2">
      <c r="C226" s="13"/>
      <c r="F226" s="116" t="s">
        <v>365</v>
      </c>
      <c r="G226" s="116"/>
      <c r="H226" s="116"/>
      <c r="I226" s="116"/>
      <c r="J226" s="116"/>
      <c r="K226" s="116"/>
      <c r="L226" s="116"/>
      <c r="M226" s="116"/>
      <c r="N226" s="116"/>
      <c r="O226" s="116"/>
      <c r="P226" s="117"/>
      <c r="Q226" s="122">
        <f t="shared" si="0"/>
        <v>540000</v>
      </c>
      <c r="R226" s="123"/>
      <c r="S226" s="123"/>
      <c r="T226" s="123"/>
      <c r="U226" s="123"/>
      <c r="V226" s="124"/>
      <c r="W226" s="326">
        <v>30000</v>
      </c>
      <c r="X226" s="327"/>
      <c r="Y226" s="327"/>
      <c r="Z226" s="327"/>
      <c r="AA226" s="327"/>
      <c r="AB226" s="327"/>
      <c r="AD226" s="339">
        <v>18</v>
      </c>
      <c r="AE226" s="339"/>
      <c r="AF226" s="339"/>
      <c r="AG226" s="339"/>
      <c r="AH226" s="339"/>
      <c r="AI226" s="339"/>
      <c r="AJ226" s="339"/>
      <c r="AK226" s="14"/>
    </row>
    <row r="227" spans="3:37" x14ac:dyDescent="0.2">
      <c r="C227" s="13"/>
      <c r="F227" s="116" t="s">
        <v>366</v>
      </c>
      <c r="G227" s="116"/>
      <c r="H227" s="116"/>
      <c r="I227" s="116"/>
      <c r="J227" s="116"/>
      <c r="K227" s="116"/>
      <c r="L227" s="116"/>
      <c r="M227" s="116"/>
      <c r="N227" s="116"/>
      <c r="O227" s="116"/>
      <c r="P227" s="117"/>
      <c r="Q227" s="122">
        <v>30000</v>
      </c>
      <c r="R227" s="123"/>
      <c r="S227" s="123"/>
      <c r="T227" s="123"/>
      <c r="U227" s="123"/>
      <c r="V227" s="124"/>
      <c r="W227" s="115"/>
      <c r="X227" s="116"/>
      <c r="Y227" s="116"/>
      <c r="Z227" s="116"/>
      <c r="AA227" s="116"/>
      <c r="AB227" s="116"/>
      <c r="AC227" s="116"/>
      <c r="AD227" s="116"/>
      <c r="AE227" s="116"/>
      <c r="AF227" s="116"/>
      <c r="AG227" s="116"/>
      <c r="AH227" s="116"/>
      <c r="AI227" s="116"/>
      <c r="AJ227" s="116"/>
      <c r="AK227" s="117"/>
    </row>
    <row r="228" spans="3:37" x14ac:dyDescent="0.2">
      <c r="C228" s="4"/>
      <c r="D228" s="7"/>
      <c r="E228" s="7"/>
      <c r="F228" s="77" t="s">
        <v>224</v>
      </c>
      <c r="G228" s="77"/>
      <c r="H228" s="77"/>
      <c r="I228" s="77"/>
      <c r="J228" s="77"/>
      <c r="K228" s="77"/>
      <c r="L228" s="77"/>
      <c r="M228" s="77"/>
      <c r="N228" s="77"/>
      <c r="O228" s="77"/>
      <c r="P228" s="78"/>
      <c r="Q228" s="155">
        <f>'費用配賦 (2年度)'!R25</f>
        <v>286600</v>
      </c>
      <c r="R228" s="156"/>
      <c r="S228" s="156"/>
      <c r="T228" s="156"/>
      <c r="U228" s="156"/>
      <c r="V228" s="157"/>
      <c r="W228" s="76" t="s">
        <v>471</v>
      </c>
      <c r="X228" s="77"/>
      <c r="Y228" s="77"/>
      <c r="Z228" s="77"/>
      <c r="AA228" s="77"/>
      <c r="AB228" s="77"/>
      <c r="AC228" s="77"/>
      <c r="AD228" s="77"/>
      <c r="AE228" s="77"/>
      <c r="AF228" s="77"/>
      <c r="AG228" s="77"/>
      <c r="AH228" s="77"/>
      <c r="AI228" s="77"/>
      <c r="AJ228" s="77"/>
      <c r="AK228" s="78"/>
    </row>
    <row r="229" spans="3:37" x14ac:dyDescent="0.2">
      <c r="C229" s="73" t="s">
        <v>225</v>
      </c>
      <c r="D229" s="74"/>
      <c r="E229" s="74"/>
      <c r="F229" s="74"/>
      <c r="G229" s="74"/>
      <c r="H229" s="74"/>
      <c r="I229" s="74"/>
      <c r="J229" s="74"/>
      <c r="K229" s="74"/>
      <c r="L229" s="74"/>
      <c r="M229" s="74"/>
      <c r="N229" s="74"/>
      <c r="O229" s="74"/>
      <c r="P229" s="75"/>
      <c r="Q229" s="141">
        <f>SUM(Q230:V233)</f>
        <v>3051200</v>
      </c>
      <c r="R229" s="142"/>
      <c r="S229" s="142"/>
      <c r="T229" s="142"/>
      <c r="U229" s="142"/>
      <c r="V229" s="143"/>
      <c r="W229" s="73"/>
      <c r="X229" s="74"/>
      <c r="Y229" s="74"/>
      <c r="Z229" s="74"/>
      <c r="AA229" s="74"/>
      <c r="AB229" s="74"/>
      <c r="AC229" s="74"/>
      <c r="AD229" s="74"/>
      <c r="AE229" s="74"/>
      <c r="AF229" s="74"/>
      <c r="AG229" s="74"/>
      <c r="AH229" s="74"/>
      <c r="AI229" s="74"/>
      <c r="AJ229" s="74"/>
      <c r="AK229" s="75"/>
    </row>
    <row r="230" spans="3:37" x14ac:dyDescent="0.2">
      <c r="C230" s="13"/>
      <c r="F230" s="116" t="s">
        <v>382</v>
      </c>
      <c r="G230" s="116"/>
      <c r="H230" s="116"/>
      <c r="I230" s="116"/>
      <c r="J230" s="116"/>
      <c r="K230" s="116"/>
      <c r="L230" s="116"/>
      <c r="M230" s="116"/>
      <c r="N230" s="116"/>
      <c r="O230" s="116"/>
      <c r="P230" s="117"/>
      <c r="Q230" s="122">
        <f>W230*AD230</f>
        <v>900000</v>
      </c>
      <c r="R230" s="123"/>
      <c r="S230" s="123"/>
      <c r="T230" s="123"/>
      <c r="U230" s="123"/>
      <c r="V230" s="124"/>
      <c r="W230" s="326">
        <v>5000</v>
      </c>
      <c r="X230" s="327"/>
      <c r="Y230" s="327"/>
      <c r="Z230" s="327"/>
      <c r="AA230" s="327"/>
      <c r="AB230" s="327"/>
      <c r="AD230" s="342">
        <v>180</v>
      </c>
      <c r="AE230" s="342"/>
      <c r="AF230" s="342"/>
      <c r="AG230" s="342"/>
      <c r="AH230" s="342"/>
      <c r="AI230" s="342"/>
      <c r="AJ230" s="342"/>
      <c r="AK230" s="14"/>
    </row>
    <row r="231" spans="3:37" x14ac:dyDescent="0.2">
      <c r="C231" s="13"/>
      <c r="F231" s="116" t="s">
        <v>371</v>
      </c>
      <c r="G231" s="116"/>
      <c r="H231" s="116"/>
      <c r="I231" s="116"/>
      <c r="J231" s="116"/>
      <c r="K231" s="116"/>
      <c r="L231" s="116"/>
      <c r="M231" s="116"/>
      <c r="N231" s="116"/>
      <c r="O231" s="116"/>
      <c r="P231" s="117"/>
      <c r="Q231" s="122">
        <f>W231*AD231</f>
        <v>1500000</v>
      </c>
      <c r="R231" s="123"/>
      <c r="S231" s="123"/>
      <c r="T231" s="123"/>
      <c r="U231" s="123"/>
      <c r="V231" s="124"/>
      <c r="W231" s="326">
        <v>50000</v>
      </c>
      <c r="X231" s="327"/>
      <c r="Y231" s="327"/>
      <c r="Z231" s="327"/>
      <c r="AA231" s="327"/>
      <c r="AB231" s="327"/>
      <c r="AD231" s="341">
        <v>30</v>
      </c>
      <c r="AE231" s="341"/>
      <c r="AF231" s="341"/>
      <c r="AG231" s="341"/>
      <c r="AH231" s="341"/>
      <c r="AI231" s="341"/>
      <c r="AJ231" s="341"/>
      <c r="AK231" s="14"/>
    </row>
    <row r="232" spans="3:37" x14ac:dyDescent="0.2">
      <c r="C232" s="13"/>
      <c r="F232" s="116" t="s">
        <v>372</v>
      </c>
      <c r="G232" s="116"/>
      <c r="H232" s="116"/>
      <c r="I232" s="116"/>
      <c r="J232" s="116"/>
      <c r="K232" s="116"/>
      <c r="L232" s="116"/>
      <c r="M232" s="116"/>
      <c r="N232" s="116"/>
      <c r="O232" s="116"/>
      <c r="P232" s="117"/>
      <c r="Q232" s="122">
        <f>3000*26</f>
        <v>78000</v>
      </c>
      <c r="R232" s="123"/>
      <c r="S232" s="123"/>
      <c r="T232" s="123"/>
      <c r="U232" s="123"/>
      <c r="V232" s="124"/>
      <c r="W232" s="115" t="s">
        <v>293</v>
      </c>
      <c r="X232" s="116"/>
      <c r="Y232" s="116"/>
      <c r="Z232" s="116"/>
      <c r="AA232" s="116"/>
      <c r="AB232" s="116"/>
      <c r="AC232" s="116"/>
      <c r="AD232" s="116"/>
      <c r="AE232" s="116"/>
      <c r="AF232" s="116"/>
      <c r="AG232" s="116"/>
      <c r="AH232" s="116"/>
      <c r="AI232" s="116"/>
      <c r="AJ232" s="116"/>
      <c r="AK232" s="117"/>
    </row>
    <row r="233" spans="3:37" x14ac:dyDescent="0.2">
      <c r="C233" s="13"/>
      <c r="F233" s="77" t="s">
        <v>219</v>
      </c>
      <c r="G233" s="77"/>
      <c r="H233" s="77"/>
      <c r="I233" s="77"/>
      <c r="J233" s="77"/>
      <c r="K233" s="77"/>
      <c r="L233" s="77"/>
      <c r="M233" s="77"/>
      <c r="N233" s="77"/>
      <c r="O233" s="77"/>
      <c r="P233" s="78"/>
      <c r="Q233" s="155">
        <f>'費用配賦 (2年度)'!T25</f>
        <v>573200</v>
      </c>
      <c r="R233" s="156"/>
      <c r="S233" s="156"/>
      <c r="T233" s="156"/>
      <c r="U233" s="156"/>
      <c r="V233" s="157"/>
      <c r="W233" s="76" t="s">
        <v>471</v>
      </c>
      <c r="X233" s="77"/>
      <c r="Y233" s="77"/>
      <c r="Z233" s="77"/>
      <c r="AA233" s="77"/>
      <c r="AB233" s="77"/>
      <c r="AC233" s="77"/>
      <c r="AD233" s="77"/>
      <c r="AE233" s="77"/>
      <c r="AF233" s="77"/>
      <c r="AG233" s="77"/>
      <c r="AH233" s="77"/>
      <c r="AI233" s="77"/>
      <c r="AJ233" s="77"/>
      <c r="AK233" s="78"/>
    </row>
    <row r="234" spans="3:37" x14ac:dyDescent="0.2">
      <c r="C234" s="73" t="s">
        <v>227</v>
      </c>
      <c r="D234" s="74"/>
      <c r="E234" s="74"/>
      <c r="F234" s="74"/>
      <c r="G234" s="74"/>
      <c r="H234" s="74"/>
      <c r="I234" s="74"/>
      <c r="J234" s="74"/>
      <c r="K234" s="74"/>
      <c r="L234" s="74"/>
      <c r="M234" s="74"/>
      <c r="N234" s="74"/>
      <c r="O234" s="74"/>
      <c r="P234" s="75"/>
      <c r="Q234" s="141">
        <f>SUM(Q235:V239)</f>
        <v>4637600</v>
      </c>
      <c r="R234" s="142"/>
      <c r="S234" s="142"/>
      <c r="T234" s="142"/>
      <c r="U234" s="142"/>
      <c r="V234" s="143"/>
      <c r="W234" s="73"/>
      <c r="X234" s="74"/>
      <c r="Y234" s="74"/>
      <c r="Z234" s="74"/>
      <c r="AA234" s="74"/>
      <c r="AB234" s="74"/>
      <c r="AC234" s="74"/>
      <c r="AD234" s="74"/>
      <c r="AE234" s="74"/>
      <c r="AF234" s="74"/>
      <c r="AG234" s="74"/>
      <c r="AH234" s="74"/>
      <c r="AI234" s="74"/>
      <c r="AJ234" s="74"/>
      <c r="AK234" s="75"/>
    </row>
    <row r="235" spans="3:37" x14ac:dyDescent="0.2">
      <c r="C235" s="13"/>
      <c r="F235" s="106" t="s">
        <v>377</v>
      </c>
      <c r="G235" s="116"/>
      <c r="H235" s="116"/>
      <c r="I235" s="116"/>
      <c r="J235" s="116"/>
      <c r="K235" s="116"/>
      <c r="L235" s="116"/>
      <c r="M235" s="116"/>
      <c r="N235" s="116"/>
      <c r="O235" s="116"/>
      <c r="P235" s="117"/>
      <c r="Q235" s="122">
        <f>W235*AD235</f>
        <v>1440000</v>
      </c>
      <c r="R235" s="123"/>
      <c r="S235" s="123"/>
      <c r="T235" s="123"/>
      <c r="U235" s="123"/>
      <c r="V235" s="124"/>
      <c r="W235" s="326">
        <v>80000</v>
      </c>
      <c r="X235" s="327"/>
      <c r="Y235" s="327"/>
      <c r="Z235" s="327"/>
      <c r="AA235" s="327"/>
      <c r="AB235" s="327"/>
      <c r="AD235" s="339">
        <v>18</v>
      </c>
      <c r="AE235" s="339"/>
      <c r="AF235" s="339"/>
      <c r="AG235" s="339"/>
      <c r="AH235" s="339"/>
      <c r="AI235" s="339"/>
      <c r="AJ235" s="339"/>
      <c r="AK235" s="14"/>
    </row>
    <row r="236" spans="3:37" x14ac:dyDescent="0.2">
      <c r="C236" s="13"/>
      <c r="F236" s="116" t="s">
        <v>378</v>
      </c>
      <c r="G236" s="116"/>
      <c r="H236" s="116"/>
      <c r="I236" s="116"/>
      <c r="J236" s="116"/>
      <c r="K236" s="116"/>
      <c r="L236" s="116"/>
      <c r="M236" s="116"/>
      <c r="N236" s="116"/>
      <c r="O236" s="116"/>
      <c r="P236" s="117"/>
      <c r="Q236" s="122">
        <f>W236*AD236</f>
        <v>360000</v>
      </c>
      <c r="R236" s="123"/>
      <c r="S236" s="123"/>
      <c r="T236" s="123"/>
      <c r="U236" s="123"/>
      <c r="V236" s="124"/>
      <c r="W236" s="326">
        <v>20000</v>
      </c>
      <c r="X236" s="327"/>
      <c r="Y236" s="327"/>
      <c r="Z236" s="327"/>
      <c r="AA236" s="327"/>
      <c r="AB236" s="327"/>
      <c r="AD236" s="339">
        <v>18</v>
      </c>
      <c r="AE236" s="339"/>
      <c r="AF236" s="339"/>
      <c r="AG236" s="339"/>
      <c r="AH236" s="339"/>
      <c r="AI236" s="339"/>
      <c r="AJ236" s="339"/>
      <c r="AK236" s="14"/>
    </row>
    <row r="237" spans="3:37" x14ac:dyDescent="0.2">
      <c r="C237" s="13"/>
      <c r="F237" s="116" t="s">
        <v>379</v>
      </c>
      <c r="G237" s="116"/>
      <c r="H237" s="116"/>
      <c r="I237" s="116"/>
      <c r="J237" s="116"/>
      <c r="K237" s="116"/>
      <c r="L237" s="116"/>
      <c r="M237" s="116"/>
      <c r="N237" s="116"/>
      <c r="O237" s="116"/>
      <c r="P237" s="117"/>
      <c r="Q237" s="122">
        <f>W237*AD237</f>
        <v>1800000</v>
      </c>
      <c r="R237" s="123"/>
      <c r="S237" s="123"/>
      <c r="T237" s="123"/>
      <c r="U237" s="123"/>
      <c r="V237" s="124"/>
      <c r="W237" s="326">
        <v>10000</v>
      </c>
      <c r="X237" s="327"/>
      <c r="Y237" s="327"/>
      <c r="Z237" s="327"/>
      <c r="AA237" s="327"/>
      <c r="AB237" s="327"/>
      <c r="AD237" s="342">
        <v>180</v>
      </c>
      <c r="AE237" s="342"/>
      <c r="AF237" s="342"/>
      <c r="AG237" s="342"/>
      <c r="AH237" s="342"/>
      <c r="AI237" s="342"/>
      <c r="AJ237" s="342"/>
      <c r="AK237" s="14"/>
    </row>
    <row r="238" spans="3:37" x14ac:dyDescent="0.2">
      <c r="C238" s="13"/>
      <c r="F238" s="116" t="s">
        <v>381</v>
      </c>
      <c r="G238" s="116"/>
      <c r="H238" s="116"/>
      <c r="I238" s="116"/>
      <c r="J238" s="116"/>
      <c r="K238" s="116"/>
      <c r="L238" s="116"/>
      <c r="M238" s="116"/>
      <c r="N238" s="116"/>
      <c r="O238" s="116"/>
      <c r="P238" s="117"/>
      <c r="Q238" s="122">
        <v>177800</v>
      </c>
      <c r="R238" s="123"/>
      <c r="S238" s="123"/>
      <c r="T238" s="123"/>
      <c r="U238" s="123"/>
      <c r="V238" s="124"/>
      <c r="W238" s="115"/>
      <c r="X238" s="116"/>
      <c r="Y238" s="116"/>
      <c r="Z238" s="116"/>
      <c r="AA238" s="116"/>
      <c r="AB238" s="116"/>
      <c r="AC238" s="116"/>
      <c r="AD238" s="116"/>
      <c r="AE238" s="116"/>
      <c r="AF238" s="116"/>
      <c r="AG238" s="116"/>
      <c r="AH238" s="116"/>
      <c r="AI238" s="116"/>
      <c r="AJ238" s="116"/>
      <c r="AK238" s="117"/>
    </row>
    <row r="239" spans="3:37" x14ac:dyDescent="0.2">
      <c r="C239" s="4"/>
      <c r="D239" s="7"/>
      <c r="E239" s="7"/>
      <c r="F239" s="77" t="s">
        <v>219</v>
      </c>
      <c r="G239" s="77"/>
      <c r="H239" s="77"/>
      <c r="I239" s="77"/>
      <c r="J239" s="77"/>
      <c r="K239" s="77"/>
      <c r="L239" s="77"/>
      <c r="M239" s="77"/>
      <c r="N239" s="77"/>
      <c r="O239" s="77"/>
      <c r="P239" s="78"/>
      <c r="Q239" s="155">
        <f>'費用配賦 (2年度)'!V25</f>
        <v>859800</v>
      </c>
      <c r="R239" s="156"/>
      <c r="S239" s="156"/>
      <c r="T239" s="156"/>
      <c r="U239" s="156"/>
      <c r="V239" s="157"/>
      <c r="W239" s="76" t="s">
        <v>471</v>
      </c>
      <c r="X239" s="77"/>
      <c r="Y239" s="77"/>
      <c r="Z239" s="77"/>
      <c r="AA239" s="77"/>
      <c r="AB239" s="77"/>
      <c r="AC239" s="77"/>
      <c r="AD239" s="77"/>
      <c r="AE239" s="77"/>
      <c r="AF239" s="77"/>
      <c r="AG239" s="77"/>
      <c r="AH239" s="77"/>
      <c r="AI239" s="77"/>
      <c r="AJ239" s="77"/>
      <c r="AK239" s="78"/>
    </row>
    <row r="240" spans="3:37" x14ac:dyDescent="0.2">
      <c r="C240" s="98" t="s">
        <v>327</v>
      </c>
      <c r="D240" s="99"/>
      <c r="E240" s="99"/>
      <c r="F240" s="99"/>
      <c r="G240" s="99"/>
      <c r="H240" s="99"/>
      <c r="I240" s="99"/>
      <c r="J240" s="99"/>
      <c r="K240" s="99"/>
      <c r="L240" s="99"/>
      <c r="M240" s="99"/>
      <c r="N240" s="99"/>
      <c r="O240" s="99"/>
      <c r="P240" s="100"/>
      <c r="Q240" s="158">
        <f>Q211+Q219+Q229+Q234</f>
        <v>12600000</v>
      </c>
      <c r="R240" s="159"/>
      <c r="S240" s="159"/>
      <c r="T240" s="159"/>
      <c r="U240" s="159"/>
      <c r="V240" s="160"/>
      <c r="W240" s="101"/>
      <c r="X240" s="102"/>
      <c r="Y240" s="102"/>
      <c r="Z240" s="102"/>
      <c r="AA240" s="102"/>
      <c r="AB240" s="102"/>
      <c r="AC240" s="102"/>
      <c r="AD240" s="102"/>
      <c r="AE240" s="102"/>
      <c r="AF240" s="102"/>
      <c r="AG240" s="102"/>
      <c r="AH240" s="102"/>
      <c r="AI240" s="102"/>
      <c r="AJ240" s="102"/>
      <c r="AK240" s="103"/>
    </row>
    <row r="241" spans="1:37" x14ac:dyDescent="0.2">
      <c r="C241" s="1" t="s">
        <v>232</v>
      </c>
    </row>
    <row r="242" spans="1:37" x14ac:dyDescent="0.2">
      <c r="S242" s="41"/>
    </row>
    <row r="243" spans="1:37" x14ac:dyDescent="0.2">
      <c r="A243" s="1" t="s">
        <v>52</v>
      </c>
      <c r="B243" s="167" t="s">
        <v>445</v>
      </c>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7"/>
      <c r="AF243" s="167"/>
      <c r="AG243" s="167"/>
      <c r="AH243" s="167"/>
      <c r="AI243" s="167"/>
      <c r="AJ243" s="167"/>
      <c r="AK243" s="167"/>
    </row>
    <row r="244" spans="1:37" ht="45" customHeight="1" x14ac:dyDescent="0.2">
      <c r="B244" s="168" t="s">
        <v>233</v>
      </c>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row>
    <row r="246" spans="1:37" x14ac:dyDescent="0.2">
      <c r="B246" s="65" t="s">
        <v>464</v>
      </c>
    </row>
    <row r="247" spans="1:37" x14ac:dyDescent="0.2">
      <c r="B247" s="65"/>
      <c r="C247" s="217" t="s">
        <v>472</v>
      </c>
      <c r="D247" s="217"/>
      <c r="E247" s="217"/>
      <c r="F247" s="217"/>
      <c r="G247" s="217"/>
      <c r="H247" s="217"/>
      <c r="I247" s="217"/>
      <c r="J247" s="217"/>
      <c r="K247" s="217"/>
      <c r="L247" s="217"/>
      <c r="M247" s="217" t="s">
        <v>234</v>
      </c>
      <c r="N247" s="217"/>
      <c r="O247" s="217"/>
      <c r="P247" s="217"/>
      <c r="Q247" s="217"/>
      <c r="R247" s="217"/>
      <c r="S247" s="217"/>
      <c r="T247" s="217"/>
      <c r="U247" s="217"/>
      <c r="V247" s="217"/>
      <c r="W247" s="217"/>
      <c r="X247" s="217"/>
      <c r="Y247" s="217"/>
      <c r="Z247" s="87" t="s">
        <v>235</v>
      </c>
      <c r="AA247" s="87"/>
      <c r="AB247" s="87"/>
      <c r="AC247" s="87"/>
      <c r="AD247" s="87"/>
      <c r="AE247" s="87" t="s">
        <v>236</v>
      </c>
      <c r="AF247" s="87"/>
      <c r="AG247" s="87"/>
      <c r="AH247" s="87"/>
      <c r="AI247" s="87"/>
      <c r="AJ247" s="87" t="s">
        <v>237</v>
      </c>
      <c r="AK247" s="87"/>
    </row>
    <row r="248" spans="1:37" ht="13.2" customHeight="1" x14ac:dyDescent="0.2">
      <c r="B248" s="65"/>
      <c r="C248" s="188" t="s">
        <v>485</v>
      </c>
      <c r="D248" s="188"/>
      <c r="E248" s="188"/>
      <c r="F248" s="188"/>
      <c r="G248" s="188"/>
      <c r="H248" s="188"/>
      <c r="I248" s="188"/>
      <c r="J248" s="188"/>
      <c r="K248" s="188"/>
      <c r="L248" s="188"/>
      <c r="M248" s="186" t="s">
        <v>238</v>
      </c>
      <c r="N248" s="186"/>
      <c r="O248" s="186"/>
      <c r="P248" s="186"/>
      <c r="Q248" s="186"/>
      <c r="R248" s="186"/>
      <c r="S248" s="186"/>
      <c r="T248" s="186"/>
      <c r="U248" s="186"/>
      <c r="V248" s="186"/>
      <c r="W248" s="186"/>
      <c r="X248" s="186"/>
      <c r="Y248" s="186"/>
      <c r="Z248" s="217" t="s">
        <v>149</v>
      </c>
      <c r="AA248" s="217"/>
      <c r="AB248" s="217"/>
      <c r="AC248" s="217"/>
      <c r="AD248" s="217"/>
      <c r="AE248" s="187">
        <v>46478</v>
      </c>
      <c r="AF248" s="187"/>
      <c r="AG248" s="187"/>
      <c r="AH248" s="187"/>
      <c r="AI248" s="187"/>
      <c r="AJ248" s="87">
        <v>3</v>
      </c>
      <c r="AK248" s="87"/>
    </row>
    <row r="249" spans="1:37" ht="13.2" customHeight="1" x14ac:dyDescent="0.2">
      <c r="B249" s="65"/>
      <c r="C249" s="188" t="s">
        <v>490</v>
      </c>
      <c r="D249" s="188"/>
      <c r="E249" s="188"/>
      <c r="F249" s="188"/>
      <c r="G249" s="188"/>
      <c r="H249" s="188"/>
      <c r="I249" s="188"/>
      <c r="J249" s="188"/>
      <c r="K249" s="188"/>
      <c r="L249" s="188"/>
      <c r="M249" s="186" t="s">
        <v>242</v>
      </c>
      <c r="N249" s="186"/>
      <c r="O249" s="186"/>
      <c r="P249" s="186"/>
      <c r="Q249" s="186"/>
      <c r="R249" s="186"/>
      <c r="S249" s="186"/>
      <c r="T249" s="186"/>
      <c r="U249" s="186"/>
      <c r="V249" s="186"/>
      <c r="W249" s="186"/>
      <c r="X249" s="186"/>
      <c r="Y249" s="186"/>
      <c r="Z249" s="217"/>
      <c r="AA249" s="217"/>
      <c r="AB249" s="217"/>
      <c r="AC249" s="217"/>
      <c r="AD249" s="217"/>
      <c r="AE249" s="187"/>
      <c r="AF249" s="187"/>
      <c r="AG249" s="187"/>
      <c r="AH249" s="187"/>
      <c r="AI249" s="187"/>
      <c r="AJ249" s="87">
        <v>2</v>
      </c>
      <c r="AK249" s="87"/>
    </row>
    <row r="250" spans="1:37" ht="13.2" customHeight="1" x14ac:dyDescent="0.2">
      <c r="B250" s="65"/>
      <c r="C250" s="188" t="s">
        <v>491</v>
      </c>
      <c r="D250" s="188"/>
      <c r="E250" s="188"/>
      <c r="F250" s="188"/>
      <c r="G250" s="188"/>
      <c r="H250" s="188"/>
      <c r="I250" s="188"/>
      <c r="J250" s="188"/>
      <c r="K250" s="188"/>
      <c r="L250" s="188"/>
      <c r="M250" s="186" t="s">
        <v>243</v>
      </c>
      <c r="N250" s="186"/>
      <c r="O250" s="186"/>
      <c r="P250" s="186"/>
      <c r="Q250" s="186"/>
      <c r="R250" s="186"/>
      <c r="S250" s="186"/>
      <c r="T250" s="186"/>
      <c r="U250" s="186"/>
      <c r="V250" s="186"/>
      <c r="W250" s="186"/>
      <c r="X250" s="186"/>
      <c r="Y250" s="186"/>
      <c r="Z250" s="217"/>
      <c r="AA250" s="217"/>
      <c r="AB250" s="217"/>
      <c r="AC250" s="217"/>
      <c r="AD250" s="217"/>
      <c r="AE250" s="187"/>
      <c r="AF250" s="187"/>
      <c r="AG250" s="187"/>
      <c r="AH250" s="187"/>
      <c r="AI250" s="187"/>
      <c r="AJ250" s="87">
        <v>2</v>
      </c>
      <c r="AK250" s="87"/>
    </row>
    <row r="251" spans="1:37" ht="13.2" customHeight="1" x14ac:dyDescent="0.2">
      <c r="B251" s="65"/>
      <c r="C251" s="188" t="s">
        <v>492</v>
      </c>
      <c r="D251" s="188"/>
      <c r="E251" s="188"/>
      <c r="F251" s="188"/>
      <c r="G251" s="188"/>
      <c r="H251" s="188"/>
      <c r="I251" s="188"/>
      <c r="J251" s="188"/>
      <c r="K251" s="188"/>
      <c r="L251" s="188"/>
      <c r="M251" s="186" t="s">
        <v>244</v>
      </c>
      <c r="N251" s="186"/>
      <c r="O251" s="186"/>
      <c r="P251" s="186"/>
      <c r="Q251" s="186"/>
      <c r="R251" s="186"/>
      <c r="S251" s="186"/>
      <c r="T251" s="186"/>
      <c r="U251" s="186"/>
      <c r="V251" s="186"/>
      <c r="W251" s="186"/>
      <c r="X251" s="186"/>
      <c r="Y251" s="186"/>
      <c r="Z251" s="217"/>
      <c r="AA251" s="217"/>
      <c r="AB251" s="217"/>
      <c r="AC251" s="217"/>
      <c r="AD251" s="217"/>
      <c r="AE251" s="187"/>
      <c r="AF251" s="187"/>
      <c r="AG251" s="187"/>
      <c r="AH251" s="187"/>
      <c r="AI251" s="187"/>
      <c r="AJ251" s="87">
        <v>3</v>
      </c>
      <c r="AK251" s="87"/>
    </row>
    <row r="252" spans="1:37" ht="13.2" customHeight="1" x14ac:dyDescent="0.2">
      <c r="B252" s="65"/>
      <c r="C252" s="79" t="s">
        <v>486</v>
      </c>
      <c r="D252" s="80"/>
      <c r="E252" s="80"/>
      <c r="F252" s="80"/>
      <c r="G252" s="80"/>
      <c r="H252" s="80"/>
      <c r="I252" s="80"/>
      <c r="J252" s="80"/>
      <c r="K252" s="80"/>
      <c r="L252" s="81"/>
      <c r="M252" s="186" t="s">
        <v>238</v>
      </c>
      <c r="N252" s="186"/>
      <c r="O252" s="186"/>
      <c r="P252" s="186"/>
      <c r="Q252" s="186"/>
      <c r="R252" s="186"/>
      <c r="S252" s="186"/>
      <c r="T252" s="186"/>
      <c r="U252" s="186"/>
      <c r="V252" s="186"/>
      <c r="W252" s="186"/>
      <c r="X252" s="186"/>
      <c r="Y252" s="186"/>
      <c r="Z252" s="87" t="s">
        <v>87</v>
      </c>
      <c r="AA252" s="87"/>
      <c r="AB252" s="87"/>
      <c r="AC252" s="87"/>
      <c r="AD252" s="87"/>
      <c r="AE252" s="187">
        <v>46661</v>
      </c>
      <c r="AF252" s="187"/>
      <c r="AG252" s="187"/>
      <c r="AH252" s="187"/>
      <c r="AI252" s="187"/>
      <c r="AJ252" s="87">
        <v>2</v>
      </c>
      <c r="AK252" s="87"/>
    </row>
    <row r="253" spans="1:37" ht="13.2" customHeight="1" x14ac:dyDescent="0.2">
      <c r="B253" s="65"/>
      <c r="C253" s="79" t="s">
        <v>487</v>
      </c>
      <c r="D253" s="80"/>
      <c r="E253" s="80"/>
      <c r="F253" s="80"/>
      <c r="G253" s="80"/>
      <c r="H253" s="80"/>
      <c r="I253" s="80"/>
      <c r="J253" s="80"/>
      <c r="K253" s="80"/>
      <c r="L253" s="81"/>
      <c r="M253" s="186" t="s">
        <v>239</v>
      </c>
      <c r="N253" s="186"/>
      <c r="O253" s="186"/>
      <c r="P253" s="186"/>
      <c r="Q253" s="186"/>
      <c r="R253" s="186"/>
      <c r="S253" s="186"/>
      <c r="T253" s="186"/>
      <c r="U253" s="186"/>
      <c r="V253" s="186"/>
      <c r="W253" s="186"/>
      <c r="X253" s="186"/>
      <c r="Y253" s="186"/>
      <c r="Z253" s="87"/>
      <c r="AA253" s="87"/>
      <c r="AB253" s="87"/>
      <c r="AC253" s="87"/>
      <c r="AD253" s="87"/>
      <c r="AE253" s="187"/>
      <c r="AF253" s="187"/>
      <c r="AG253" s="187"/>
      <c r="AH253" s="187"/>
      <c r="AI253" s="187"/>
      <c r="AJ253" s="87">
        <v>3</v>
      </c>
      <c r="AK253" s="87"/>
    </row>
    <row r="254" spans="1:37" ht="13.2" customHeight="1" x14ac:dyDescent="0.2">
      <c r="B254" s="65"/>
      <c r="C254" s="188" t="s">
        <v>488</v>
      </c>
      <c r="D254" s="188"/>
      <c r="E254" s="188"/>
      <c r="F254" s="188"/>
      <c r="G254" s="188"/>
      <c r="H254" s="188"/>
      <c r="I254" s="188"/>
      <c r="J254" s="188"/>
      <c r="K254" s="188"/>
      <c r="L254" s="188"/>
      <c r="M254" s="186" t="s">
        <v>240</v>
      </c>
      <c r="N254" s="186"/>
      <c r="O254" s="186"/>
      <c r="P254" s="186"/>
      <c r="Q254" s="186"/>
      <c r="R254" s="186"/>
      <c r="S254" s="186"/>
      <c r="T254" s="186"/>
      <c r="U254" s="186"/>
      <c r="V254" s="186"/>
      <c r="W254" s="186"/>
      <c r="X254" s="186"/>
      <c r="Y254" s="186"/>
      <c r="Z254" s="87"/>
      <c r="AA254" s="87"/>
      <c r="AB254" s="87"/>
      <c r="AC254" s="87"/>
      <c r="AD254" s="87"/>
      <c r="AE254" s="187"/>
      <c r="AF254" s="187"/>
      <c r="AG254" s="187"/>
      <c r="AH254" s="187"/>
      <c r="AI254" s="187"/>
      <c r="AJ254" s="87">
        <v>3</v>
      </c>
      <c r="AK254" s="87"/>
    </row>
    <row r="255" spans="1:37" ht="13.2" customHeight="1" x14ac:dyDescent="0.2">
      <c r="B255" s="65"/>
      <c r="C255" s="188" t="s">
        <v>489</v>
      </c>
      <c r="D255" s="188"/>
      <c r="E255" s="188"/>
      <c r="F255" s="188"/>
      <c r="G255" s="188"/>
      <c r="H255" s="188"/>
      <c r="I255" s="188"/>
      <c r="J255" s="188"/>
      <c r="K255" s="188"/>
      <c r="L255" s="188"/>
      <c r="M255" s="186" t="s">
        <v>241</v>
      </c>
      <c r="N255" s="186"/>
      <c r="O255" s="186"/>
      <c r="P255" s="186"/>
      <c r="Q255" s="186"/>
      <c r="R255" s="186"/>
      <c r="S255" s="186"/>
      <c r="T255" s="186"/>
      <c r="U255" s="186"/>
      <c r="V255" s="186"/>
      <c r="W255" s="186"/>
      <c r="X255" s="186"/>
      <c r="Y255" s="186"/>
      <c r="Z255" s="87"/>
      <c r="AA255" s="87"/>
      <c r="AB255" s="87"/>
      <c r="AC255" s="87"/>
      <c r="AD255" s="87"/>
      <c r="AE255" s="187"/>
      <c r="AF255" s="187"/>
      <c r="AG255" s="187"/>
      <c r="AH255" s="187"/>
      <c r="AI255" s="187"/>
      <c r="AJ255" s="87">
        <v>2</v>
      </c>
      <c r="AK255" s="87"/>
    </row>
    <row r="256" spans="1:37" x14ac:dyDescent="0.2">
      <c r="B256" s="65"/>
      <c r="C256" s="72"/>
      <c r="D256" s="72"/>
      <c r="E256" s="72"/>
      <c r="F256" s="72"/>
      <c r="G256" s="72"/>
      <c r="H256" s="72"/>
      <c r="I256" s="72"/>
      <c r="J256" s="72"/>
      <c r="K256" s="72"/>
      <c r="L256" s="72"/>
      <c r="M256" s="71"/>
      <c r="N256" s="71"/>
      <c r="O256" s="71"/>
      <c r="P256" s="71"/>
      <c r="Q256" s="71"/>
      <c r="R256" s="71"/>
      <c r="S256" s="71"/>
      <c r="T256" s="71"/>
      <c r="U256" s="71"/>
      <c r="V256" s="71"/>
      <c r="W256" s="71"/>
      <c r="X256" s="71"/>
      <c r="Y256" s="71"/>
      <c r="AB256" s="230">
        <v>8</v>
      </c>
      <c r="AC256" s="230"/>
      <c r="AD256" s="230"/>
      <c r="AE256" s="230"/>
      <c r="AF256" s="230"/>
      <c r="AG256" s="230"/>
      <c r="AH256" s="231">
        <f>SUM(AJ248:AK255)</f>
        <v>20</v>
      </c>
      <c r="AI256" s="102"/>
      <c r="AJ256" s="102"/>
      <c r="AK256" s="102"/>
    </row>
    <row r="257" spans="2:37" x14ac:dyDescent="0.2">
      <c r="B257" s="65"/>
      <c r="D257" s="1" t="s">
        <v>245</v>
      </c>
    </row>
    <row r="258" spans="2:37" x14ac:dyDescent="0.2">
      <c r="B258" s="65"/>
    </row>
    <row r="259" spans="2:37" x14ac:dyDescent="0.2">
      <c r="B259" s="65"/>
      <c r="D259" s="1" t="s">
        <v>246</v>
      </c>
    </row>
    <row r="260" spans="2:37" x14ac:dyDescent="0.2">
      <c r="B260" s="65"/>
      <c r="E260" s="116" t="s">
        <v>482</v>
      </c>
      <c r="F260" s="116"/>
      <c r="G260" s="116"/>
      <c r="H260" s="116"/>
      <c r="I260" s="116"/>
      <c r="J260" s="116"/>
      <c r="K260" s="116"/>
      <c r="L260" s="116"/>
      <c r="M260" s="116"/>
      <c r="O260" s="116" t="s">
        <v>481</v>
      </c>
      <c r="P260" s="116"/>
      <c r="Q260" s="116"/>
      <c r="R260" s="116"/>
      <c r="S260" s="116"/>
      <c r="T260" s="116"/>
      <c r="U260" s="116"/>
      <c r="V260" s="116"/>
      <c r="W260" s="116"/>
    </row>
    <row r="262" spans="2:37" x14ac:dyDescent="0.2">
      <c r="D262" s="1" t="s">
        <v>247</v>
      </c>
    </row>
    <row r="263" spans="2:37" ht="27" customHeight="1" x14ac:dyDescent="0.2">
      <c r="E263" s="106" t="s">
        <v>248</v>
      </c>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row>
    <row r="265" spans="2:37" x14ac:dyDescent="0.2">
      <c r="B265" s="1" t="s">
        <v>465</v>
      </c>
    </row>
    <row r="266" spans="2:37" ht="15" customHeight="1" x14ac:dyDescent="0.2">
      <c r="C266" s="164" t="s">
        <v>249</v>
      </c>
      <c r="D266" s="102"/>
      <c r="E266" s="102"/>
      <c r="F266" s="102"/>
      <c r="G266" s="102"/>
      <c r="H266" s="102"/>
      <c r="I266" s="102"/>
      <c r="J266" s="102"/>
      <c r="K266" s="102"/>
      <c r="L266" s="102"/>
      <c r="M266" s="102"/>
      <c r="N266" s="102"/>
      <c r="O266" s="103"/>
      <c r="P266" s="164" t="s">
        <v>49</v>
      </c>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6"/>
    </row>
    <row r="267" spans="2:37" ht="15" customHeight="1" x14ac:dyDescent="0.2">
      <c r="C267" s="101" t="s">
        <v>250</v>
      </c>
      <c r="D267" s="102"/>
      <c r="E267" s="102"/>
      <c r="F267" s="102"/>
      <c r="G267" s="102"/>
      <c r="H267" s="102"/>
      <c r="I267" s="102"/>
      <c r="J267" s="102"/>
      <c r="K267" s="102"/>
      <c r="L267" s="102"/>
      <c r="M267" s="102"/>
      <c r="N267" s="102"/>
      <c r="O267" s="103"/>
      <c r="P267" s="164" t="s">
        <v>50</v>
      </c>
      <c r="Q267" s="165"/>
      <c r="R267" s="165"/>
      <c r="S267" s="165"/>
      <c r="T267" s="165"/>
      <c r="U267" s="165"/>
      <c r="V267" s="165"/>
      <c r="W267" s="165"/>
      <c r="X267" s="165"/>
      <c r="Y267" s="165"/>
      <c r="Z267" s="165"/>
      <c r="AA267" s="165"/>
      <c r="AB267" s="165"/>
      <c r="AC267" s="165"/>
      <c r="AD267" s="165"/>
      <c r="AE267" s="165"/>
      <c r="AF267" s="165"/>
      <c r="AG267" s="165"/>
      <c r="AH267" s="165"/>
      <c r="AI267" s="165"/>
      <c r="AJ267" s="165"/>
      <c r="AK267" s="166"/>
    </row>
    <row r="268" spans="2:37" ht="15" customHeight="1" x14ac:dyDescent="0.2">
      <c r="C268" s="101" t="s">
        <v>251</v>
      </c>
      <c r="D268" s="102"/>
      <c r="E268" s="102"/>
      <c r="F268" s="102"/>
      <c r="G268" s="102"/>
      <c r="H268" s="102"/>
      <c r="I268" s="102"/>
      <c r="J268" s="102"/>
      <c r="K268" s="102"/>
      <c r="L268" s="102"/>
      <c r="M268" s="102"/>
      <c r="N268" s="102"/>
      <c r="O268" s="103"/>
      <c r="P268" s="164" t="s">
        <v>484</v>
      </c>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6"/>
    </row>
    <row r="270" spans="2:37" x14ac:dyDescent="0.2">
      <c r="B270" s="1" t="s">
        <v>466</v>
      </c>
    </row>
    <row r="271" spans="2:37" x14ac:dyDescent="0.2">
      <c r="C271" s="217" t="s">
        <v>0</v>
      </c>
      <c r="D271" s="217"/>
      <c r="E271" s="217"/>
      <c r="F271" s="217"/>
      <c r="G271" s="217"/>
      <c r="H271" s="217"/>
      <c r="I271" s="217"/>
      <c r="J271" s="217"/>
      <c r="K271" s="217"/>
      <c r="L271" s="217"/>
      <c r="M271" s="217"/>
      <c r="N271" s="217"/>
      <c r="O271" s="217"/>
      <c r="P271" s="217"/>
      <c r="Q271" s="217"/>
      <c r="R271" s="217"/>
      <c r="S271" s="217"/>
      <c r="T271" s="217"/>
      <c r="U271" s="217"/>
      <c r="V271" s="217"/>
      <c r="W271" s="217"/>
      <c r="X271" s="217"/>
      <c r="Y271" s="217"/>
      <c r="Z271" s="217"/>
      <c r="AA271" s="217"/>
      <c r="AB271" s="217"/>
      <c r="AC271" s="217"/>
      <c r="AD271" s="217"/>
      <c r="AE271" s="217"/>
      <c r="AF271" s="217"/>
      <c r="AG271" s="217"/>
      <c r="AH271" s="217"/>
      <c r="AI271" s="217"/>
      <c r="AJ271" s="217"/>
      <c r="AK271" s="217"/>
    </row>
    <row r="272" spans="2:37" ht="13.5" customHeight="1" x14ac:dyDescent="0.2">
      <c r="C272" s="217" t="s">
        <v>252</v>
      </c>
      <c r="D272" s="217"/>
      <c r="E272" s="217"/>
      <c r="F272" s="217"/>
      <c r="G272" s="217"/>
      <c r="H272" s="217"/>
      <c r="I272" s="217"/>
      <c r="J272" s="217"/>
      <c r="K272" s="217"/>
      <c r="L272" s="217"/>
      <c r="M272" s="217"/>
      <c r="N272" s="217"/>
      <c r="O272" s="217"/>
      <c r="P272" s="217" t="s">
        <v>253</v>
      </c>
      <c r="Q272" s="217"/>
      <c r="R272" s="217"/>
      <c r="S272" s="217"/>
      <c r="T272" s="217"/>
      <c r="U272" s="217"/>
      <c r="V272" s="217"/>
      <c r="W272" s="217"/>
      <c r="X272" s="217" t="s">
        <v>254</v>
      </c>
      <c r="Y272" s="217"/>
      <c r="Z272" s="217"/>
      <c r="AA272" s="217"/>
      <c r="AB272" s="217"/>
      <c r="AC272" s="217"/>
      <c r="AD272" s="217"/>
      <c r="AE272" s="217"/>
      <c r="AF272" s="217"/>
      <c r="AG272" s="217"/>
      <c r="AH272" s="217"/>
      <c r="AI272" s="217"/>
      <c r="AJ272" s="217"/>
      <c r="AK272" s="217"/>
    </row>
    <row r="273" spans="3:37" ht="13.5" customHeight="1" x14ac:dyDescent="0.2">
      <c r="C273" s="232" t="s">
        <v>255</v>
      </c>
      <c r="D273" s="233"/>
      <c r="E273" s="233"/>
      <c r="F273" s="233"/>
      <c r="G273" s="233"/>
      <c r="H273" s="233"/>
      <c r="I273" s="233"/>
      <c r="J273" s="233"/>
      <c r="K273" s="233"/>
      <c r="L273" s="233"/>
      <c r="M273" s="233"/>
      <c r="N273" s="233"/>
      <c r="O273" s="234"/>
      <c r="P273" s="235">
        <f>30000*SUM(12*10,6*10)</f>
        <v>5400000</v>
      </c>
      <c r="Q273" s="236"/>
      <c r="R273" s="236"/>
      <c r="S273" s="236"/>
      <c r="T273" s="236"/>
      <c r="U273" s="236"/>
      <c r="V273" s="236"/>
      <c r="W273" s="237"/>
      <c r="X273" s="238" t="s">
        <v>423</v>
      </c>
      <c r="Y273" s="233"/>
      <c r="Z273" s="233"/>
      <c r="AA273" s="233"/>
      <c r="AB273" s="233"/>
      <c r="AC273" s="233"/>
      <c r="AD273" s="233"/>
      <c r="AE273" s="233"/>
      <c r="AF273" s="233"/>
      <c r="AG273" s="233"/>
      <c r="AH273" s="233"/>
      <c r="AI273" s="233"/>
      <c r="AJ273" s="233"/>
      <c r="AK273" s="234"/>
    </row>
    <row r="274" spans="3:37" ht="13.5" customHeight="1" x14ac:dyDescent="0.2">
      <c r="C274" s="239"/>
      <c r="D274" s="240"/>
      <c r="E274" s="240"/>
      <c r="F274" s="240"/>
      <c r="G274" s="240"/>
      <c r="H274" s="240"/>
      <c r="I274" s="240"/>
      <c r="J274" s="240"/>
      <c r="K274" s="240"/>
      <c r="L274" s="240"/>
      <c r="M274" s="240"/>
      <c r="N274" s="240"/>
      <c r="O274" s="241"/>
      <c r="P274" s="242"/>
      <c r="Q274" s="243"/>
      <c r="R274" s="243"/>
      <c r="S274" s="243"/>
      <c r="T274" s="243"/>
      <c r="U274" s="243"/>
      <c r="V274" s="243"/>
      <c r="W274" s="244"/>
      <c r="X274" s="245" t="s">
        <v>411</v>
      </c>
      <c r="Y274" s="240"/>
      <c r="Z274" s="240"/>
      <c r="AA274" s="240"/>
      <c r="AB274" s="240"/>
      <c r="AC274" s="240"/>
      <c r="AD274" s="240"/>
      <c r="AE274" s="240"/>
      <c r="AF274" s="240"/>
      <c r="AG274" s="240"/>
      <c r="AH274" s="240"/>
      <c r="AI274" s="240"/>
      <c r="AJ274" s="240"/>
      <c r="AK274" s="241"/>
    </row>
    <row r="275" spans="3:37" x14ac:dyDescent="0.2">
      <c r="C275" s="217" t="s">
        <v>256</v>
      </c>
      <c r="D275" s="217"/>
      <c r="E275" s="217"/>
      <c r="F275" s="217"/>
      <c r="G275" s="217"/>
      <c r="H275" s="217"/>
      <c r="I275" s="217"/>
      <c r="J275" s="217"/>
      <c r="K275" s="217"/>
      <c r="L275" s="217"/>
      <c r="M275" s="217"/>
      <c r="N275" s="217"/>
      <c r="O275" s="217"/>
      <c r="P275" s="246">
        <f>SUM(P273)</f>
        <v>5400000</v>
      </c>
      <c r="Q275" s="246"/>
      <c r="R275" s="246"/>
      <c r="S275" s="246"/>
      <c r="T275" s="246"/>
      <c r="U275" s="246"/>
      <c r="V275" s="246"/>
      <c r="W275" s="246"/>
      <c r="X275" s="217"/>
      <c r="Y275" s="217"/>
      <c r="Z275" s="217"/>
      <c r="AA275" s="217"/>
      <c r="AB275" s="217"/>
      <c r="AC275" s="217"/>
      <c r="AD275" s="217"/>
      <c r="AE275" s="217"/>
      <c r="AF275" s="217"/>
      <c r="AG275" s="217"/>
      <c r="AH275" s="217"/>
      <c r="AI275" s="217"/>
      <c r="AJ275" s="217"/>
      <c r="AK275" s="217"/>
    </row>
    <row r="277" spans="3:37" ht="14.25" customHeight="1" x14ac:dyDescent="0.2">
      <c r="C277" s="217" t="s">
        <v>6</v>
      </c>
      <c r="D277" s="217"/>
      <c r="E277" s="217"/>
      <c r="F277" s="217"/>
      <c r="G277" s="217"/>
      <c r="H277" s="217"/>
      <c r="I277" s="217"/>
      <c r="J277" s="217"/>
      <c r="K277" s="217"/>
      <c r="L277" s="217"/>
      <c r="M277" s="217"/>
      <c r="N277" s="217"/>
      <c r="O277" s="217"/>
      <c r="P277" s="217"/>
      <c r="Q277" s="217"/>
      <c r="R277" s="217"/>
      <c r="S277" s="217"/>
      <c r="T277" s="217"/>
      <c r="U277" s="217"/>
      <c r="V277" s="217"/>
      <c r="W277" s="217"/>
      <c r="X277" s="217"/>
      <c r="Y277" s="217"/>
      <c r="Z277" s="217"/>
      <c r="AA277" s="217"/>
      <c r="AB277" s="217"/>
      <c r="AC277" s="217"/>
      <c r="AD277" s="217"/>
      <c r="AE277" s="217"/>
      <c r="AF277" s="217"/>
      <c r="AG277" s="217"/>
      <c r="AH277" s="217"/>
      <c r="AI277" s="217"/>
      <c r="AJ277" s="217"/>
      <c r="AK277" s="217"/>
    </row>
    <row r="278" spans="3:37" x14ac:dyDescent="0.2">
      <c r="C278" s="217" t="s">
        <v>252</v>
      </c>
      <c r="D278" s="217"/>
      <c r="E278" s="217"/>
      <c r="F278" s="217"/>
      <c r="G278" s="217"/>
      <c r="H278" s="217"/>
      <c r="I278" s="217"/>
      <c r="J278" s="217"/>
      <c r="K278" s="217"/>
      <c r="L278" s="217"/>
      <c r="M278" s="217"/>
      <c r="N278" s="217"/>
      <c r="O278" s="217"/>
      <c r="P278" s="217" t="s">
        <v>253</v>
      </c>
      <c r="Q278" s="217"/>
      <c r="R278" s="217"/>
      <c r="S278" s="217"/>
      <c r="T278" s="217"/>
      <c r="U278" s="217"/>
      <c r="V278" s="217"/>
      <c r="W278" s="217"/>
      <c r="X278" s="217" t="s">
        <v>254</v>
      </c>
      <c r="Y278" s="217"/>
      <c r="Z278" s="217"/>
      <c r="AA278" s="217"/>
      <c r="AB278" s="217"/>
      <c r="AC278" s="217"/>
      <c r="AD278" s="217"/>
      <c r="AE278" s="217"/>
      <c r="AF278" s="217"/>
      <c r="AG278" s="217"/>
      <c r="AH278" s="217"/>
      <c r="AI278" s="217"/>
      <c r="AJ278" s="217"/>
      <c r="AK278" s="217"/>
    </row>
    <row r="279" spans="3:37" x14ac:dyDescent="0.2">
      <c r="C279" s="247" t="s">
        <v>257</v>
      </c>
      <c r="D279" s="247"/>
      <c r="E279" s="247"/>
      <c r="F279" s="247"/>
      <c r="G279" s="247"/>
      <c r="H279" s="247"/>
      <c r="I279" s="247"/>
      <c r="J279" s="247"/>
      <c r="K279" s="247"/>
      <c r="L279" s="247"/>
      <c r="M279" s="247"/>
      <c r="N279" s="247"/>
      <c r="O279" s="247"/>
      <c r="P279" s="248">
        <f>5000*SUM(12*10,6*10)</f>
        <v>900000</v>
      </c>
      <c r="Q279" s="248"/>
      <c r="R279" s="248"/>
      <c r="S279" s="248"/>
      <c r="T279" s="248"/>
      <c r="U279" s="248"/>
      <c r="V279" s="248"/>
      <c r="W279" s="248"/>
      <c r="X279" s="249" t="s">
        <v>408</v>
      </c>
      <c r="Y279" s="247"/>
      <c r="Z279" s="247"/>
      <c r="AA279" s="247"/>
      <c r="AB279" s="247"/>
      <c r="AC279" s="247"/>
      <c r="AD279" s="247"/>
      <c r="AE279" s="247"/>
      <c r="AF279" s="247"/>
      <c r="AG279" s="247"/>
      <c r="AH279" s="247"/>
      <c r="AI279" s="247"/>
      <c r="AJ279" s="247"/>
      <c r="AK279" s="247"/>
    </row>
    <row r="280" spans="3:37" x14ac:dyDescent="0.2">
      <c r="C280" s="250"/>
      <c r="D280" s="250"/>
      <c r="E280" s="250"/>
      <c r="F280" s="250"/>
      <c r="G280" s="250"/>
      <c r="H280" s="250"/>
      <c r="I280" s="250"/>
      <c r="J280" s="250"/>
      <c r="K280" s="250"/>
      <c r="L280" s="250"/>
      <c r="M280" s="250"/>
      <c r="N280" s="250"/>
      <c r="O280" s="250"/>
      <c r="P280" s="251"/>
      <c r="Q280" s="251"/>
      <c r="R280" s="251"/>
      <c r="S280" s="251"/>
      <c r="T280" s="251"/>
      <c r="U280" s="251"/>
      <c r="V280" s="251"/>
      <c r="W280" s="251"/>
      <c r="X280" s="252" t="s">
        <v>409</v>
      </c>
      <c r="Y280" s="250"/>
      <c r="Z280" s="250"/>
      <c r="AA280" s="250"/>
      <c r="AB280" s="250"/>
      <c r="AC280" s="250"/>
      <c r="AD280" s="250"/>
      <c r="AE280" s="250"/>
      <c r="AF280" s="250"/>
      <c r="AG280" s="250"/>
      <c r="AH280" s="250"/>
      <c r="AI280" s="250"/>
      <c r="AJ280" s="250"/>
      <c r="AK280" s="250"/>
    </row>
    <row r="281" spans="3:37" x14ac:dyDescent="0.2">
      <c r="C281" s="250" t="s">
        <v>258</v>
      </c>
      <c r="D281" s="250"/>
      <c r="E281" s="250"/>
      <c r="F281" s="250"/>
      <c r="G281" s="250"/>
      <c r="H281" s="250"/>
      <c r="I281" s="250"/>
      <c r="J281" s="250"/>
      <c r="K281" s="250"/>
      <c r="L281" s="250"/>
      <c r="M281" s="250"/>
      <c r="N281" s="250"/>
      <c r="O281" s="250"/>
      <c r="P281" s="251">
        <f>10000*20</f>
        <v>200000</v>
      </c>
      <c r="Q281" s="251"/>
      <c r="R281" s="251"/>
      <c r="S281" s="251"/>
      <c r="T281" s="251"/>
      <c r="U281" s="251"/>
      <c r="V281" s="251"/>
      <c r="W281" s="251"/>
      <c r="X281" s="250" t="s">
        <v>259</v>
      </c>
      <c r="Y281" s="250"/>
      <c r="Z281" s="250"/>
      <c r="AA281" s="250"/>
      <c r="AB281" s="250"/>
      <c r="AC281" s="250"/>
      <c r="AD281" s="250"/>
      <c r="AE281" s="250"/>
      <c r="AF281" s="250"/>
      <c r="AG281" s="250"/>
      <c r="AH281" s="250"/>
      <c r="AI281" s="250"/>
      <c r="AJ281" s="250"/>
      <c r="AK281" s="250"/>
    </row>
    <row r="282" spans="3:37" x14ac:dyDescent="0.2">
      <c r="C282" s="250"/>
      <c r="D282" s="250"/>
      <c r="E282" s="250"/>
      <c r="F282" s="250"/>
      <c r="G282" s="250"/>
      <c r="H282" s="250"/>
      <c r="I282" s="250"/>
      <c r="J282" s="250"/>
      <c r="K282" s="250"/>
      <c r="L282" s="250"/>
      <c r="M282" s="250"/>
      <c r="N282" s="250"/>
      <c r="O282" s="250"/>
      <c r="P282" s="251"/>
      <c r="Q282" s="251"/>
      <c r="R282" s="251"/>
      <c r="S282" s="251"/>
      <c r="T282" s="251"/>
      <c r="U282" s="251"/>
      <c r="V282" s="251"/>
      <c r="W282" s="251"/>
      <c r="X282" s="253" t="s">
        <v>260</v>
      </c>
      <c r="Y282" s="116"/>
      <c r="Z282" s="116"/>
      <c r="AA282" s="116"/>
      <c r="AB282" s="116"/>
      <c r="AC282" s="116"/>
      <c r="AD282" s="116"/>
      <c r="AE282" s="116"/>
      <c r="AF282" s="116"/>
      <c r="AG282" s="116"/>
      <c r="AH282" s="116"/>
      <c r="AI282" s="116"/>
      <c r="AJ282" s="116"/>
      <c r="AK282" s="117"/>
    </row>
    <row r="283" spans="3:37" x14ac:dyDescent="0.2">
      <c r="C283" s="250" t="s">
        <v>261</v>
      </c>
      <c r="D283" s="250"/>
      <c r="E283" s="250"/>
      <c r="F283" s="250"/>
      <c r="G283" s="250"/>
      <c r="H283" s="250"/>
      <c r="I283" s="250"/>
      <c r="J283" s="250"/>
      <c r="K283" s="250"/>
      <c r="L283" s="250"/>
      <c r="M283" s="250"/>
      <c r="N283" s="250"/>
      <c r="O283" s="250"/>
      <c r="P283" s="251">
        <f>10000*20</f>
        <v>200000</v>
      </c>
      <c r="Q283" s="251"/>
      <c r="R283" s="251"/>
      <c r="S283" s="251"/>
      <c r="T283" s="251"/>
      <c r="U283" s="251"/>
      <c r="V283" s="251"/>
      <c r="W283" s="251"/>
      <c r="X283" s="250" t="s">
        <v>262</v>
      </c>
      <c r="Y283" s="250"/>
      <c r="Z283" s="250"/>
      <c r="AA283" s="250"/>
      <c r="AB283" s="250"/>
      <c r="AC283" s="250"/>
      <c r="AD283" s="250"/>
      <c r="AE283" s="250"/>
      <c r="AF283" s="250"/>
      <c r="AG283" s="250"/>
      <c r="AH283" s="250"/>
      <c r="AI283" s="250"/>
      <c r="AJ283" s="250"/>
      <c r="AK283" s="250"/>
    </row>
    <row r="284" spans="3:37" ht="13.5" customHeight="1" x14ac:dyDescent="0.2">
      <c r="C284" s="115"/>
      <c r="D284" s="116"/>
      <c r="E284" s="116"/>
      <c r="F284" s="116"/>
      <c r="G284" s="116"/>
      <c r="H284" s="116"/>
      <c r="I284" s="116"/>
      <c r="J284" s="116"/>
      <c r="K284" s="116"/>
      <c r="L284" s="116"/>
      <c r="M284" s="116"/>
      <c r="N284" s="116"/>
      <c r="O284" s="117"/>
      <c r="P284" s="115"/>
      <c r="Q284" s="116"/>
      <c r="R284" s="116"/>
      <c r="S284" s="116"/>
      <c r="T284" s="116"/>
      <c r="U284" s="116"/>
      <c r="V284" s="116"/>
      <c r="W284" s="117"/>
      <c r="X284" s="115" t="s">
        <v>260</v>
      </c>
      <c r="Y284" s="116"/>
      <c r="Z284" s="116"/>
      <c r="AA284" s="116"/>
      <c r="AB284" s="116"/>
      <c r="AC284" s="116"/>
      <c r="AD284" s="116"/>
      <c r="AE284" s="116"/>
      <c r="AF284" s="116"/>
      <c r="AG284" s="116"/>
      <c r="AH284" s="116"/>
      <c r="AI284" s="116"/>
      <c r="AJ284" s="116"/>
      <c r="AK284" s="117"/>
    </row>
    <row r="285" spans="3:37" x14ac:dyDescent="0.2">
      <c r="C285" s="250" t="s">
        <v>263</v>
      </c>
      <c r="D285" s="250"/>
      <c r="E285" s="250"/>
      <c r="F285" s="250"/>
      <c r="G285" s="250"/>
      <c r="H285" s="250"/>
      <c r="I285" s="250"/>
      <c r="J285" s="250"/>
      <c r="K285" s="250"/>
      <c r="L285" s="250"/>
      <c r="M285" s="250"/>
      <c r="N285" s="250"/>
      <c r="O285" s="250"/>
      <c r="P285" s="251">
        <v>200000</v>
      </c>
      <c r="Q285" s="251"/>
      <c r="R285" s="251"/>
      <c r="S285" s="251"/>
      <c r="T285" s="251"/>
      <c r="U285" s="251"/>
      <c r="V285" s="251"/>
      <c r="W285" s="251"/>
      <c r="X285" s="250" t="s">
        <v>264</v>
      </c>
      <c r="Y285" s="250"/>
      <c r="Z285" s="250"/>
      <c r="AA285" s="250"/>
      <c r="AB285" s="250"/>
      <c r="AC285" s="250"/>
      <c r="AD285" s="250"/>
      <c r="AE285" s="250"/>
      <c r="AF285" s="250"/>
      <c r="AG285" s="250"/>
      <c r="AH285" s="250"/>
      <c r="AI285" s="250"/>
      <c r="AJ285" s="250"/>
      <c r="AK285" s="250"/>
    </row>
    <row r="286" spans="3:37" x14ac:dyDescent="0.2">
      <c r="C286" s="250"/>
      <c r="D286" s="250"/>
      <c r="E286" s="250"/>
      <c r="F286" s="250"/>
      <c r="G286" s="250"/>
      <c r="H286" s="250"/>
      <c r="I286" s="250"/>
      <c r="J286" s="250"/>
      <c r="K286" s="250"/>
      <c r="L286" s="250"/>
      <c r="M286" s="250"/>
      <c r="N286" s="250"/>
      <c r="O286" s="250"/>
      <c r="P286" s="251"/>
      <c r="Q286" s="251"/>
      <c r="R286" s="251"/>
      <c r="S286" s="251"/>
      <c r="T286" s="251"/>
      <c r="U286" s="251"/>
      <c r="V286" s="251"/>
      <c r="W286" s="251"/>
      <c r="X286" s="250" t="s">
        <v>265</v>
      </c>
      <c r="Y286" s="250"/>
      <c r="Z286" s="250"/>
      <c r="AA286" s="250"/>
      <c r="AB286" s="250"/>
      <c r="AC286" s="250"/>
      <c r="AD286" s="250"/>
      <c r="AE286" s="250"/>
      <c r="AF286" s="250"/>
      <c r="AG286" s="250"/>
      <c r="AH286" s="250"/>
      <c r="AI286" s="250"/>
      <c r="AJ286" s="250"/>
      <c r="AK286" s="250"/>
    </row>
    <row r="287" spans="3:37" x14ac:dyDescent="0.2">
      <c r="C287" s="250" t="s">
        <v>266</v>
      </c>
      <c r="D287" s="250"/>
      <c r="E287" s="250"/>
      <c r="F287" s="250"/>
      <c r="G287" s="250"/>
      <c r="H287" s="250"/>
      <c r="I287" s="250"/>
      <c r="J287" s="250"/>
      <c r="K287" s="250"/>
      <c r="L287" s="250"/>
      <c r="M287" s="250"/>
      <c r="N287" s="250"/>
      <c r="O287" s="250"/>
      <c r="P287" s="251">
        <v>200000</v>
      </c>
      <c r="Q287" s="251"/>
      <c r="R287" s="251"/>
      <c r="S287" s="251"/>
      <c r="T287" s="251"/>
      <c r="U287" s="251"/>
      <c r="V287" s="251"/>
      <c r="W287" s="251"/>
      <c r="X287" s="250" t="s">
        <v>267</v>
      </c>
      <c r="Y287" s="250"/>
      <c r="Z287" s="250"/>
      <c r="AA287" s="250"/>
      <c r="AB287" s="250"/>
      <c r="AC287" s="250"/>
      <c r="AD287" s="250"/>
      <c r="AE287" s="250"/>
      <c r="AF287" s="250"/>
      <c r="AG287" s="250"/>
      <c r="AH287" s="250"/>
      <c r="AI287" s="250"/>
      <c r="AJ287" s="250"/>
      <c r="AK287" s="250"/>
    </row>
    <row r="288" spans="3:37" x14ac:dyDescent="0.2">
      <c r="C288" s="250" t="s">
        <v>268</v>
      </c>
      <c r="D288" s="250"/>
      <c r="E288" s="250"/>
      <c r="F288" s="250"/>
      <c r="G288" s="250"/>
      <c r="H288" s="250"/>
      <c r="I288" s="250"/>
      <c r="J288" s="250"/>
      <c r="K288" s="250"/>
      <c r="L288" s="250"/>
      <c r="M288" s="250"/>
      <c r="N288" s="250"/>
      <c r="O288" s="250"/>
      <c r="P288" s="251">
        <v>900000</v>
      </c>
      <c r="Q288" s="251"/>
      <c r="R288" s="251"/>
      <c r="S288" s="251"/>
      <c r="T288" s="251"/>
      <c r="U288" s="251"/>
      <c r="V288" s="251"/>
      <c r="W288" s="251"/>
      <c r="X288" s="254" t="s">
        <v>269</v>
      </c>
      <c r="Y288" s="255"/>
      <c r="Z288" s="255"/>
      <c r="AA288" s="255"/>
      <c r="AB288" s="255"/>
      <c r="AC288" s="255"/>
      <c r="AD288" s="255"/>
      <c r="AE288" s="255"/>
      <c r="AF288" s="255"/>
      <c r="AG288" s="255"/>
      <c r="AH288" s="255"/>
      <c r="AI288" s="255"/>
      <c r="AJ288" s="255"/>
      <c r="AK288" s="256"/>
    </row>
    <row r="289" spans="1:37" x14ac:dyDescent="0.2">
      <c r="C289" s="250"/>
      <c r="D289" s="250"/>
      <c r="E289" s="250"/>
      <c r="F289" s="250"/>
      <c r="G289" s="250"/>
      <c r="H289" s="250"/>
      <c r="I289" s="250"/>
      <c r="J289" s="250"/>
      <c r="K289" s="250"/>
      <c r="L289" s="250"/>
      <c r="M289" s="250"/>
      <c r="N289" s="250"/>
      <c r="O289" s="250"/>
      <c r="P289" s="343"/>
      <c r="Q289" s="343"/>
      <c r="R289" s="343"/>
      <c r="S289" s="343"/>
      <c r="T289" s="343"/>
      <c r="U289" s="343"/>
      <c r="V289" s="343"/>
      <c r="W289" s="343"/>
      <c r="X289" s="254"/>
      <c r="Y289" s="255"/>
      <c r="Z289" s="255"/>
      <c r="AA289" s="255"/>
      <c r="AB289" s="255"/>
      <c r="AC289" s="255"/>
      <c r="AD289" s="255"/>
      <c r="AE289" s="255"/>
      <c r="AF289" s="255"/>
      <c r="AG289" s="255"/>
      <c r="AH289" s="255"/>
      <c r="AI289" s="255"/>
      <c r="AJ289" s="255"/>
      <c r="AK289" s="256"/>
    </row>
    <row r="290" spans="1:37" ht="13.5" customHeight="1" x14ac:dyDescent="0.2">
      <c r="C290" s="263" t="s">
        <v>219</v>
      </c>
      <c r="D290" s="263"/>
      <c r="E290" s="263"/>
      <c r="F290" s="263"/>
      <c r="G290" s="263"/>
      <c r="H290" s="263"/>
      <c r="I290" s="263"/>
      <c r="J290" s="263"/>
      <c r="K290" s="263"/>
      <c r="L290" s="263"/>
      <c r="M290" s="263"/>
      <c r="N290" s="263"/>
      <c r="O290" s="263"/>
      <c r="P290" s="264">
        <f>'費用配賦 (2年度)'!X25</f>
        <v>573200</v>
      </c>
      <c r="Q290" s="264"/>
      <c r="R290" s="264"/>
      <c r="S290" s="264"/>
      <c r="T290" s="264"/>
      <c r="U290" s="264"/>
      <c r="V290" s="264"/>
      <c r="W290" s="264"/>
      <c r="X290" s="263" t="s">
        <v>471</v>
      </c>
      <c r="Y290" s="263"/>
      <c r="Z290" s="263"/>
      <c r="AA290" s="263"/>
      <c r="AB290" s="263"/>
      <c r="AC290" s="263"/>
      <c r="AD290" s="263"/>
      <c r="AE290" s="263"/>
      <c r="AF290" s="263"/>
      <c r="AG290" s="263"/>
      <c r="AH290" s="263"/>
      <c r="AI290" s="263"/>
      <c r="AJ290" s="263"/>
      <c r="AK290" s="263"/>
    </row>
    <row r="291" spans="1:37" x14ac:dyDescent="0.2">
      <c r="C291" s="217" t="s">
        <v>256</v>
      </c>
      <c r="D291" s="217"/>
      <c r="E291" s="217"/>
      <c r="F291" s="217"/>
      <c r="G291" s="217"/>
      <c r="H291" s="217"/>
      <c r="I291" s="217"/>
      <c r="J291" s="217"/>
      <c r="K291" s="217"/>
      <c r="L291" s="217"/>
      <c r="M291" s="217"/>
      <c r="N291" s="217"/>
      <c r="O291" s="217"/>
      <c r="P291" s="260">
        <f>SUM(P279:W290)</f>
        <v>3173200</v>
      </c>
      <c r="Q291" s="260"/>
      <c r="R291" s="260"/>
      <c r="S291" s="260"/>
      <c r="T291" s="260"/>
      <c r="U291" s="260"/>
      <c r="V291" s="260"/>
      <c r="W291" s="260"/>
      <c r="X291" s="186"/>
      <c r="Y291" s="186"/>
      <c r="Z291" s="186"/>
      <c r="AA291" s="186"/>
      <c r="AB291" s="186"/>
      <c r="AC291" s="186"/>
      <c r="AD291" s="186"/>
      <c r="AE291" s="186"/>
      <c r="AF291" s="186"/>
      <c r="AG291" s="186"/>
      <c r="AH291" s="186"/>
      <c r="AI291" s="186"/>
      <c r="AJ291" s="186"/>
      <c r="AK291" s="186"/>
    </row>
    <row r="293" spans="1:37" x14ac:dyDescent="0.2">
      <c r="A293" s="1" t="s">
        <v>52</v>
      </c>
      <c r="B293" s="167" t="s">
        <v>446</v>
      </c>
      <c r="C293" s="167"/>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row>
    <row r="294" spans="1:37" ht="31.5" customHeight="1" x14ac:dyDescent="0.2">
      <c r="B294" s="168" t="s">
        <v>270</v>
      </c>
      <c r="C294" s="167"/>
      <c r="D294" s="167"/>
      <c r="E294" s="167"/>
      <c r="F294" s="16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row>
    <row r="295" spans="1:37" x14ac:dyDescent="0.2">
      <c r="B295" s="1" t="s">
        <v>467</v>
      </c>
    </row>
    <row r="296" spans="1:37" x14ac:dyDescent="0.2">
      <c r="C296" s="261" t="s">
        <v>472</v>
      </c>
      <c r="D296" s="261"/>
      <c r="E296" s="261"/>
      <c r="F296" s="261"/>
      <c r="G296" s="261"/>
      <c r="H296" s="261"/>
      <c r="I296" s="261"/>
      <c r="J296" s="261" t="s">
        <v>234</v>
      </c>
      <c r="K296" s="261"/>
      <c r="L296" s="261"/>
      <c r="M296" s="261"/>
      <c r="N296" s="261"/>
      <c r="O296" s="261"/>
      <c r="P296" s="261"/>
      <c r="Q296" s="261"/>
      <c r="R296" s="261"/>
      <c r="S296" s="262" t="s">
        <v>235</v>
      </c>
      <c r="T296" s="262"/>
      <c r="U296" s="262"/>
      <c r="V296" s="262"/>
      <c r="W296" s="262"/>
      <c r="X296" s="262"/>
      <c r="Y296" s="262" t="s">
        <v>271</v>
      </c>
      <c r="Z296" s="262"/>
      <c r="AA296" s="262"/>
      <c r="AB296" s="262"/>
      <c r="AC296" s="262"/>
      <c r="AD296" s="262"/>
      <c r="AE296" s="262" t="s">
        <v>272</v>
      </c>
      <c r="AF296" s="262"/>
      <c r="AG296" s="262"/>
      <c r="AH296" s="262"/>
      <c r="AI296" s="262"/>
      <c r="AJ296" s="262" t="s">
        <v>273</v>
      </c>
      <c r="AK296" s="262"/>
    </row>
    <row r="297" spans="1:37" x14ac:dyDescent="0.2">
      <c r="C297" s="265"/>
      <c r="D297" s="265"/>
      <c r="E297" s="265"/>
      <c r="F297" s="265"/>
      <c r="G297" s="265"/>
      <c r="H297" s="265"/>
      <c r="I297" s="265"/>
      <c r="J297" s="265"/>
      <c r="K297" s="265"/>
      <c r="L297" s="265"/>
      <c r="M297" s="265"/>
      <c r="N297" s="265"/>
      <c r="O297" s="265"/>
      <c r="P297" s="265"/>
      <c r="Q297" s="265"/>
      <c r="R297" s="265"/>
      <c r="S297" s="266"/>
      <c r="T297" s="266"/>
      <c r="U297" s="266"/>
      <c r="V297" s="266"/>
      <c r="W297" s="266"/>
      <c r="X297" s="266"/>
      <c r="Y297" s="266" t="s">
        <v>274</v>
      </c>
      <c r="Z297" s="266"/>
      <c r="AA297" s="266"/>
      <c r="AB297" s="266"/>
      <c r="AC297" s="266"/>
      <c r="AD297" s="266"/>
      <c r="AE297" s="266" t="s">
        <v>275</v>
      </c>
      <c r="AF297" s="266"/>
      <c r="AG297" s="266"/>
      <c r="AH297" s="266"/>
      <c r="AI297" s="266"/>
      <c r="AJ297" s="266"/>
      <c r="AK297" s="266"/>
    </row>
    <row r="298" spans="1:37" ht="13.2" customHeight="1" x14ac:dyDescent="0.2">
      <c r="C298" s="79" t="s">
        <v>486</v>
      </c>
      <c r="D298" s="80"/>
      <c r="E298" s="80"/>
      <c r="F298" s="80"/>
      <c r="G298" s="80"/>
      <c r="H298" s="80"/>
      <c r="I298" s="80"/>
      <c r="J298" s="82" t="s">
        <v>238</v>
      </c>
      <c r="K298" s="83"/>
      <c r="L298" s="83"/>
      <c r="M298" s="83"/>
      <c r="N298" s="83"/>
      <c r="O298" s="83"/>
      <c r="P298" s="83"/>
      <c r="Q298" s="83"/>
      <c r="R298" s="84"/>
      <c r="S298" s="262" t="s">
        <v>87</v>
      </c>
      <c r="T298" s="262"/>
      <c r="U298" s="262"/>
      <c r="V298" s="262"/>
      <c r="W298" s="262"/>
      <c r="X298" s="262"/>
      <c r="Y298" s="267">
        <v>46569</v>
      </c>
      <c r="Z298" s="267"/>
      <c r="AA298" s="267"/>
      <c r="AB298" s="267"/>
      <c r="AC298" s="267"/>
      <c r="AD298" s="267"/>
      <c r="AE298" s="267">
        <v>46661</v>
      </c>
      <c r="AF298" s="267"/>
      <c r="AG298" s="267"/>
      <c r="AH298" s="267"/>
      <c r="AI298" s="267"/>
      <c r="AJ298" s="87">
        <v>2</v>
      </c>
      <c r="AK298" s="87"/>
    </row>
    <row r="299" spans="1:37" ht="13.2" customHeight="1" x14ac:dyDescent="0.2">
      <c r="C299" s="79" t="s">
        <v>487</v>
      </c>
      <c r="D299" s="80"/>
      <c r="E299" s="80"/>
      <c r="F299" s="80"/>
      <c r="G299" s="80"/>
      <c r="H299" s="80"/>
      <c r="I299" s="80"/>
      <c r="J299" s="82" t="s">
        <v>239</v>
      </c>
      <c r="K299" s="83"/>
      <c r="L299" s="83"/>
      <c r="M299" s="83"/>
      <c r="N299" s="83"/>
      <c r="O299" s="83"/>
      <c r="P299" s="83"/>
      <c r="Q299" s="83"/>
      <c r="R299" s="84"/>
      <c r="S299" s="268"/>
      <c r="T299" s="268"/>
      <c r="U299" s="268"/>
      <c r="V299" s="268"/>
      <c r="W299" s="268"/>
      <c r="X299" s="268"/>
      <c r="Y299" s="268"/>
      <c r="Z299" s="268"/>
      <c r="AA299" s="268"/>
      <c r="AB299" s="268"/>
      <c r="AC299" s="268"/>
      <c r="AD299" s="268"/>
      <c r="AE299" s="268"/>
      <c r="AF299" s="268"/>
      <c r="AG299" s="268"/>
      <c r="AH299" s="268"/>
      <c r="AI299" s="268"/>
      <c r="AJ299" s="87">
        <v>3</v>
      </c>
      <c r="AK299" s="87"/>
    </row>
    <row r="300" spans="1:37" ht="13.2" customHeight="1" x14ac:dyDescent="0.2">
      <c r="C300" s="79" t="s">
        <v>488</v>
      </c>
      <c r="D300" s="80"/>
      <c r="E300" s="80"/>
      <c r="F300" s="80"/>
      <c r="G300" s="80"/>
      <c r="H300" s="80"/>
      <c r="I300" s="81"/>
      <c r="J300" s="82" t="s">
        <v>240</v>
      </c>
      <c r="K300" s="83"/>
      <c r="L300" s="83"/>
      <c r="M300" s="83"/>
      <c r="N300" s="83"/>
      <c r="O300" s="83"/>
      <c r="P300" s="83"/>
      <c r="Q300" s="83"/>
      <c r="R300" s="84"/>
      <c r="S300" s="268"/>
      <c r="T300" s="268"/>
      <c r="U300" s="268"/>
      <c r="V300" s="268"/>
      <c r="W300" s="268"/>
      <c r="X300" s="268"/>
      <c r="Y300" s="269"/>
      <c r="Z300" s="269"/>
      <c r="AA300" s="269"/>
      <c r="AB300" s="269"/>
      <c r="AC300" s="269"/>
      <c r="AD300" s="269"/>
      <c r="AE300" s="269"/>
      <c r="AF300" s="269"/>
      <c r="AG300" s="269"/>
      <c r="AH300" s="269"/>
      <c r="AI300" s="269"/>
      <c r="AJ300" s="87">
        <v>3</v>
      </c>
      <c r="AK300" s="87"/>
    </row>
    <row r="301" spans="1:37" ht="13.2" customHeight="1" x14ac:dyDescent="0.2">
      <c r="C301" s="79" t="s">
        <v>489</v>
      </c>
      <c r="D301" s="80"/>
      <c r="E301" s="80"/>
      <c r="F301" s="80"/>
      <c r="G301" s="80"/>
      <c r="H301" s="80"/>
      <c r="I301" s="81"/>
      <c r="J301" s="82" t="s">
        <v>241</v>
      </c>
      <c r="K301" s="83"/>
      <c r="L301" s="83"/>
      <c r="M301" s="83"/>
      <c r="N301" s="83"/>
      <c r="O301" s="83"/>
      <c r="P301" s="83"/>
      <c r="Q301" s="83"/>
      <c r="R301" s="84"/>
      <c r="S301" s="266"/>
      <c r="T301" s="266"/>
      <c r="U301" s="266"/>
      <c r="V301" s="266"/>
      <c r="W301" s="266"/>
      <c r="X301" s="266"/>
      <c r="Y301" s="270"/>
      <c r="Z301" s="270"/>
      <c r="AA301" s="270"/>
      <c r="AB301" s="270"/>
      <c r="AC301" s="270"/>
      <c r="AD301" s="270"/>
      <c r="AE301" s="270"/>
      <c r="AF301" s="270"/>
      <c r="AG301" s="270"/>
      <c r="AH301" s="270"/>
      <c r="AI301" s="270"/>
      <c r="AJ301" s="87">
        <v>2</v>
      </c>
      <c r="AK301" s="87"/>
    </row>
    <row r="302" spans="1:37" ht="13.5" customHeight="1" x14ac:dyDescent="0.2">
      <c r="C302" s="79" t="s">
        <v>485</v>
      </c>
      <c r="D302" s="80"/>
      <c r="E302" s="80"/>
      <c r="F302" s="80"/>
      <c r="G302" s="80"/>
      <c r="H302" s="80"/>
      <c r="I302" s="81"/>
      <c r="J302" s="82" t="s">
        <v>238</v>
      </c>
      <c r="K302" s="83"/>
      <c r="L302" s="83"/>
      <c r="M302" s="83"/>
      <c r="N302" s="83"/>
      <c r="O302" s="83"/>
      <c r="P302" s="83"/>
      <c r="Q302" s="83"/>
      <c r="R302" s="84"/>
      <c r="S302" s="261" t="s">
        <v>149</v>
      </c>
      <c r="T302" s="261"/>
      <c r="U302" s="261"/>
      <c r="V302" s="261"/>
      <c r="W302" s="261"/>
      <c r="X302" s="261"/>
      <c r="Y302" s="267">
        <v>46753</v>
      </c>
      <c r="Z302" s="267"/>
      <c r="AA302" s="267"/>
      <c r="AB302" s="267"/>
      <c r="AC302" s="267"/>
      <c r="AD302" s="267"/>
      <c r="AE302" s="267">
        <v>46844</v>
      </c>
      <c r="AF302" s="267"/>
      <c r="AG302" s="267"/>
      <c r="AH302" s="267"/>
      <c r="AI302" s="267"/>
      <c r="AJ302" s="87">
        <v>3</v>
      </c>
      <c r="AK302" s="87"/>
    </row>
    <row r="303" spans="1:37" ht="13.2" customHeight="1" x14ac:dyDescent="0.2">
      <c r="C303" s="79" t="s">
        <v>490</v>
      </c>
      <c r="D303" s="80"/>
      <c r="E303" s="80"/>
      <c r="F303" s="80"/>
      <c r="G303" s="80"/>
      <c r="H303" s="80"/>
      <c r="I303" s="81"/>
      <c r="J303" s="82" t="s">
        <v>242</v>
      </c>
      <c r="K303" s="83"/>
      <c r="L303" s="83"/>
      <c r="M303" s="83"/>
      <c r="N303" s="83"/>
      <c r="O303" s="83"/>
      <c r="P303" s="83"/>
      <c r="Q303" s="83"/>
      <c r="R303" s="84"/>
      <c r="S303" s="85"/>
      <c r="T303" s="85"/>
      <c r="U303" s="85"/>
      <c r="V303" s="85"/>
      <c r="W303" s="85"/>
      <c r="X303" s="85"/>
      <c r="Y303" s="268"/>
      <c r="Z303" s="268"/>
      <c r="AA303" s="268"/>
      <c r="AB303" s="268"/>
      <c r="AC303" s="268"/>
      <c r="AD303" s="268"/>
      <c r="AE303" s="268"/>
      <c r="AF303" s="268"/>
      <c r="AG303" s="268"/>
      <c r="AH303" s="268"/>
      <c r="AI303" s="268"/>
      <c r="AJ303" s="87">
        <v>2</v>
      </c>
      <c r="AK303" s="87"/>
    </row>
    <row r="304" spans="1:37" ht="13.2" customHeight="1" x14ac:dyDescent="0.2">
      <c r="C304" s="79" t="s">
        <v>491</v>
      </c>
      <c r="D304" s="80"/>
      <c r="E304" s="80"/>
      <c r="F304" s="80"/>
      <c r="G304" s="80"/>
      <c r="H304" s="80"/>
      <c r="I304" s="81"/>
      <c r="J304" s="82" t="s">
        <v>243</v>
      </c>
      <c r="K304" s="83"/>
      <c r="L304" s="83"/>
      <c r="M304" s="83"/>
      <c r="N304" s="83"/>
      <c r="O304" s="83"/>
      <c r="P304" s="83"/>
      <c r="Q304" s="83"/>
      <c r="R304" s="84"/>
      <c r="S304" s="85"/>
      <c r="T304" s="85"/>
      <c r="U304" s="85"/>
      <c r="V304" s="85"/>
      <c r="W304" s="85"/>
      <c r="X304" s="85"/>
      <c r="Y304" s="269"/>
      <c r="Z304" s="269"/>
      <c r="AA304" s="269"/>
      <c r="AB304" s="269"/>
      <c r="AC304" s="269"/>
      <c r="AD304" s="269"/>
      <c r="AE304" s="269"/>
      <c r="AF304" s="269"/>
      <c r="AG304" s="269"/>
      <c r="AH304" s="269"/>
      <c r="AI304" s="269"/>
      <c r="AJ304" s="87">
        <v>2</v>
      </c>
      <c r="AK304" s="87"/>
    </row>
    <row r="305" spans="2:37" ht="13.2" customHeight="1" x14ac:dyDescent="0.2">
      <c r="C305" s="79" t="s">
        <v>492</v>
      </c>
      <c r="D305" s="80"/>
      <c r="E305" s="80"/>
      <c r="F305" s="80"/>
      <c r="G305" s="80"/>
      <c r="H305" s="80"/>
      <c r="I305" s="81"/>
      <c r="J305" s="82" t="s">
        <v>244</v>
      </c>
      <c r="K305" s="83"/>
      <c r="L305" s="83"/>
      <c r="M305" s="83"/>
      <c r="N305" s="83"/>
      <c r="O305" s="83"/>
      <c r="P305" s="83"/>
      <c r="Q305" s="83"/>
      <c r="R305" s="84"/>
      <c r="S305" s="265"/>
      <c r="T305" s="265"/>
      <c r="U305" s="265"/>
      <c r="V305" s="265"/>
      <c r="W305" s="265"/>
      <c r="X305" s="265"/>
      <c r="Y305" s="270"/>
      <c r="Z305" s="270"/>
      <c r="AA305" s="270"/>
      <c r="AB305" s="270"/>
      <c r="AC305" s="270"/>
      <c r="AD305" s="270"/>
      <c r="AE305" s="270"/>
      <c r="AF305" s="270"/>
      <c r="AG305" s="270"/>
      <c r="AH305" s="270"/>
      <c r="AI305" s="270"/>
      <c r="AJ305" s="87">
        <v>3</v>
      </c>
      <c r="AK305" s="87"/>
    </row>
    <row r="307" spans="2:37" x14ac:dyDescent="0.2">
      <c r="B307" s="1" t="s">
        <v>465</v>
      </c>
    </row>
    <row r="308" spans="2:37" x14ac:dyDescent="0.2">
      <c r="C308" s="164" t="s">
        <v>276</v>
      </c>
      <c r="D308" s="102"/>
      <c r="E308" s="102"/>
      <c r="F308" s="102"/>
      <c r="G308" s="102"/>
      <c r="H308" s="102"/>
      <c r="I308" s="102"/>
      <c r="J308" s="102"/>
      <c r="K308" s="102"/>
      <c r="L308" s="102"/>
      <c r="M308" s="102"/>
      <c r="N308" s="102"/>
      <c r="O308" s="103"/>
      <c r="P308" s="164" t="s">
        <v>277</v>
      </c>
      <c r="Q308" s="165"/>
      <c r="R308" s="165"/>
      <c r="S308" s="165"/>
      <c r="T308" s="165"/>
      <c r="U308" s="165"/>
      <c r="V308" s="165"/>
      <c r="W308" s="165"/>
      <c r="X308" s="165"/>
      <c r="Y308" s="165"/>
      <c r="Z308" s="165"/>
      <c r="AA308" s="165"/>
      <c r="AB308" s="165"/>
      <c r="AC308" s="165"/>
      <c r="AD308" s="165"/>
      <c r="AE308" s="165"/>
      <c r="AF308" s="165"/>
      <c r="AG308" s="165"/>
      <c r="AH308" s="165"/>
      <c r="AI308" s="165"/>
      <c r="AJ308" s="165"/>
      <c r="AK308" s="166"/>
    </row>
    <row r="310" spans="2:37" x14ac:dyDescent="0.2">
      <c r="B310" s="1" t="s">
        <v>468</v>
      </c>
    </row>
    <row r="311" spans="2:37" x14ac:dyDescent="0.2">
      <c r="C311" s="217" t="s">
        <v>6</v>
      </c>
      <c r="D311" s="217"/>
      <c r="E311" s="217"/>
      <c r="F311" s="217"/>
      <c r="G311" s="217"/>
      <c r="H311" s="217"/>
      <c r="I311" s="217"/>
      <c r="J311" s="217"/>
      <c r="K311" s="217"/>
      <c r="L311" s="217"/>
      <c r="M311" s="217"/>
      <c r="N311" s="217"/>
      <c r="O311" s="217"/>
      <c r="P311" s="217"/>
      <c r="Q311" s="217"/>
      <c r="R311" s="217"/>
      <c r="S311" s="217"/>
      <c r="T311" s="217"/>
      <c r="U311" s="217"/>
      <c r="V311" s="217"/>
      <c r="W311" s="217"/>
      <c r="X311" s="217"/>
      <c r="Y311" s="217"/>
      <c r="Z311" s="217"/>
      <c r="AA311" s="217"/>
      <c r="AB311" s="217"/>
      <c r="AC311" s="217"/>
      <c r="AD311" s="217"/>
      <c r="AE311" s="217"/>
      <c r="AF311" s="217"/>
      <c r="AG311" s="217"/>
      <c r="AH311" s="217"/>
      <c r="AI311" s="217"/>
      <c r="AJ311" s="217"/>
      <c r="AK311" s="217"/>
    </row>
    <row r="312" spans="2:37" x14ac:dyDescent="0.2">
      <c r="C312" s="217" t="s">
        <v>252</v>
      </c>
      <c r="D312" s="217"/>
      <c r="E312" s="217"/>
      <c r="F312" s="217"/>
      <c r="G312" s="217"/>
      <c r="H312" s="217"/>
      <c r="I312" s="217"/>
      <c r="J312" s="217"/>
      <c r="K312" s="217"/>
      <c r="L312" s="217"/>
      <c r="M312" s="217"/>
      <c r="N312" s="217"/>
      <c r="O312" s="217"/>
      <c r="P312" s="217" t="s">
        <v>253</v>
      </c>
      <c r="Q312" s="217"/>
      <c r="R312" s="217"/>
      <c r="S312" s="217"/>
      <c r="T312" s="217"/>
      <c r="U312" s="217"/>
      <c r="V312" s="217"/>
      <c r="W312" s="217"/>
      <c r="X312" s="217" t="s">
        <v>254</v>
      </c>
      <c r="Y312" s="217"/>
      <c r="Z312" s="217"/>
      <c r="AA312" s="217"/>
      <c r="AB312" s="217"/>
      <c r="AC312" s="217"/>
      <c r="AD312" s="217"/>
      <c r="AE312" s="217"/>
      <c r="AF312" s="217"/>
      <c r="AG312" s="217"/>
      <c r="AH312" s="217"/>
      <c r="AI312" s="217"/>
      <c r="AJ312" s="217"/>
      <c r="AK312" s="217"/>
    </row>
    <row r="313" spans="2:37" x14ac:dyDescent="0.2">
      <c r="C313" s="232" t="s">
        <v>278</v>
      </c>
      <c r="D313" s="233"/>
      <c r="E313" s="233"/>
      <c r="F313" s="233"/>
      <c r="G313" s="233"/>
      <c r="H313" s="233"/>
      <c r="I313" s="233"/>
      <c r="J313" s="233"/>
      <c r="K313" s="233"/>
      <c r="L313" s="233"/>
      <c r="M313" s="233"/>
      <c r="N313" s="233"/>
      <c r="O313" s="234"/>
      <c r="P313" s="271">
        <f>100000*2*2</f>
        <v>400000</v>
      </c>
      <c r="Q313" s="272"/>
      <c r="R313" s="272"/>
      <c r="S313" s="272"/>
      <c r="T313" s="272"/>
      <c r="U313" s="272"/>
      <c r="V313" s="272"/>
      <c r="W313" s="237"/>
      <c r="X313" s="273" t="s">
        <v>279</v>
      </c>
      <c r="Y313" s="274"/>
      <c r="Z313" s="274"/>
      <c r="AA313" s="274"/>
      <c r="AB313" s="274"/>
      <c r="AC313" s="274"/>
      <c r="AD313" s="274"/>
      <c r="AE313" s="274"/>
      <c r="AF313" s="274"/>
      <c r="AG313" s="274"/>
      <c r="AH313" s="274"/>
      <c r="AI313" s="274"/>
      <c r="AJ313" s="274"/>
      <c r="AK313" s="234"/>
    </row>
    <row r="314" spans="2:37" x14ac:dyDescent="0.2">
      <c r="C314" s="254"/>
      <c r="D314" s="255"/>
      <c r="E314" s="255"/>
      <c r="F314" s="255"/>
      <c r="G314" s="255"/>
      <c r="H314" s="255"/>
      <c r="I314" s="255"/>
      <c r="J314" s="255"/>
      <c r="K314" s="255"/>
      <c r="L314" s="255"/>
      <c r="M314" s="255"/>
      <c r="N314" s="255"/>
      <c r="O314" s="256"/>
      <c r="P314" s="275"/>
      <c r="Q314" s="276"/>
      <c r="R314" s="276"/>
      <c r="S314" s="276"/>
      <c r="T314" s="276"/>
      <c r="U314" s="276"/>
      <c r="V314" s="276"/>
      <c r="W314" s="277"/>
      <c r="X314" s="278" t="s">
        <v>422</v>
      </c>
      <c r="Y314" s="279"/>
      <c r="Z314" s="279"/>
      <c r="AA314" s="279"/>
      <c r="AB314" s="279"/>
      <c r="AC314" s="279"/>
      <c r="AD314" s="279"/>
      <c r="AE314" s="279"/>
      <c r="AF314" s="279"/>
      <c r="AG314" s="279"/>
      <c r="AH314" s="279"/>
      <c r="AI314" s="279"/>
      <c r="AJ314" s="279"/>
      <c r="AK314" s="256"/>
    </row>
    <row r="315" spans="2:37" x14ac:dyDescent="0.2">
      <c r="C315" s="254" t="s">
        <v>280</v>
      </c>
      <c r="D315" s="255"/>
      <c r="E315" s="255"/>
      <c r="F315" s="255"/>
      <c r="G315" s="255"/>
      <c r="H315" s="255"/>
      <c r="I315" s="255"/>
      <c r="J315" s="255"/>
      <c r="K315" s="255"/>
      <c r="L315" s="255"/>
      <c r="M315" s="255"/>
      <c r="N315" s="255"/>
      <c r="O315" s="256"/>
      <c r="P315" s="275">
        <f>1000*2*10</f>
        <v>20000</v>
      </c>
      <c r="Q315" s="276"/>
      <c r="R315" s="276"/>
      <c r="S315" s="276"/>
      <c r="T315" s="276"/>
      <c r="U315" s="276"/>
      <c r="V315" s="276"/>
      <c r="W315" s="277"/>
      <c r="X315" s="278" t="s">
        <v>281</v>
      </c>
      <c r="Y315" s="279"/>
      <c r="Z315" s="279"/>
      <c r="AA315" s="279"/>
      <c r="AB315" s="279"/>
      <c r="AC315" s="279"/>
      <c r="AD315" s="279"/>
      <c r="AE315" s="279"/>
      <c r="AF315" s="279"/>
      <c r="AG315" s="279"/>
      <c r="AH315" s="279"/>
      <c r="AI315" s="279"/>
      <c r="AJ315" s="279"/>
      <c r="AK315" s="256"/>
    </row>
    <row r="316" spans="2:37" x14ac:dyDescent="0.2">
      <c r="C316" s="254"/>
      <c r="D316" s="255"/>
      <c r="E316" s="255"/>
      <c r="F316" s="255"/>
      <c r="G316" s="255"/>
      <c r="H316" s="255"/>
      <c r="I316" s="255"/>
      <c r="J316" s="255"/>
      <c r="K316" s="255"/>
      <c r="L316" s="255"/>
      <c r="M316" s="255"/>
      <c r="N316" s="255"/>
      <c r="O316" s="256"/>
      <c r="P316" s="275"/>
      <c r="Q316" s="276"/>
      <c r="R316" s="276"/>
      <c r="S316" s="276"/>
      <c r="T316" s="276"/>
      <c r="U316" s="276"/>
      <c r="V316" s="276"/>
      <c r="W316" s="277"/>
      <c r="X316" s="278" t="s">
        <v>282</v>
      </c>
      <c r="Y316" s="279"/>
      <c r="Z316" s="279"/>
      <c r="AA316" s="279"/>
      <c r="AB316" s="279"/>
      <c r="AC316" s="279"/>
      <c r="AD316" s="279"/>
      <c r="AE316" s="279"/>
      <c r="AF316" s="279"/>
      <c r="AG316" s="279"/>
      <c r="AH316" s="279"/>
      <c r="AI316" s="279"/>
      <c r="AJ316" s="279"/>
      <c r="AK316" s="256"/>
    </row>
    <row r="317" spans="2:37" x14ac:dyDescent="0.2">
      <c r="C317" s="254" t="s">
        <v>283</v>
      </c>
      <c r="D317" s="255"/>
      <c r="E317" s="255"/>
      <c r="F317" s="255"/>
      <c r="G317" s="255"/>
      <c r="H317" s="255"/>
      <c r="I317" s="255"/>
      <c r="J317" s="255"/>
      <c r="K317" s="255"/>
      <c r="L317" s="255"/>
      <c r="M317" s="255"/>
      <c r="N317" s="255"/>
      <c r="O317" s="256"/>
      <c r="P317" s="275">
        <v>200000</v>
      </c>
      <c r="Q317" s="276"/>
      <c r="R317" s="276"/>
      <c r="S317" s="276"/>
      <c r="T317" s="276"/>
      <c r="U317" s="276"/>
      <c r="V317" s="276"/>
      <c r="W317" s="277"/>
      <c r="X317" s="278" t="s">
        <v>284</v>
      </c>
      <c r="Y317" s="279"/>
      <c r="Z317" s="279"/>
      <c r="AA317" s="279"/>
      <c r="AB317" s="279"/>
      <c r="AC317" s="279"/>
      <c r="AD317" s="279"/>
      <c r="AE317" s="279"/>
      <c r="AF317" s="279"/>
      <c r="AG317" s="279"/>
      <c r="AH317" s="279"/>
      <c r="AI317" s="279"/>
      <c r="AJ317" s="279"/>
      <c r="AK317" s="256"/>
    </row>
    <row r="318" spans="2:37" x14ac:dyDescent="0.2">
      <c r="C318" s="254"/>
      <c r="D318" s="255"/>
      <c r="E318" s="255"/>
      <c r="F318" s="255"/>
      <c r="G318" s="255"/>
      <c r="H318" s="255"/>
      <c r="I318" s="255"/>
      <c r="J318" s="255"/>
      <c r="K318" s="255"/>
      <c r="L318" s="255"/>
      <c r="M318" s="255"/>
      <c r="N318" s="255"/>
      <c r="O318" s="256"/>
      <c r="P318" s="275"/>
      <c r="Q318" s="276"/>
      <c r="R318" s="276"/>
      <c r="S318" s="276"/>
      <c r="T318" s="276"/>
      <c r="U318" s="276"/>
      <c r="V318" s="276"/>
      <c r="W318" s="277"/>
      <c r="X318" s="278" t="s">
        <v>285</v>
      </c>
      <c r="Y318" s="279"/>
      <c r="Z318" s="279"/>
      <c r="AA318" s="279"/>
      <c r="AB318" s="279"/>
      <c r="AC318" s="279"/>
      <c r="AD318" s="279"/>
      <c r="AE318" s="279"/>
      <c r="AF318" s="279"/>
      <c r="AG318" s="279"/>
      <c r="AH318" s="279"/>
      <c r="AI318" s="279"/>
      <c r="AJ318" s="279"/>
      <c r="AK318" s="256"/>
    </row>
    <row r="319" spans="2:37" x14ac:dyDescent="0.2">
      <c r="C319" s="254" t="s">
        <v>263</v>
      </c>
      <c r="D319" s="255"/>
      <c r="E319" s="255"/>
      <c r="F319" s="255"/>
      <c r="G319" s="255"/>
      <c r="H319" s="255"/>
      <c r="I319" s="255"/>
      <c r="J319" s="255"/>
      <c r="K319" s="255"/>
      <c r="L319" s="255"/>
      <c r="M319" s="255"/>
      <c r="N319" s="255"/>
      <c r="O319" s="256"/>
      <c r="P319" s="275">
        <v>100000</v>
      </c>
      <c r="Q319" s="276"/>
      <c r="R319" s="276"/>
      <c r="S319" s="276"/>
      <c r="T319" s="276"/>
      <c r="U319" s="276"/>
      <c r="V319" s="276"/>
      <c r="W319" s="277"/>
      <c r="X319" s="278" t="s">
        <v>286</v>
      </c>
      <c r="Y319" s="279"/>
      <c r="Z319" s="279"/>
      <c r="AA319" s="279"/>
      <c r="AB319" s="279"/>
      <c r="AC319" s="279"/>
      <c r="AD319" s="279"/>
      <c r="AE319" s="279"/>
      <c r="AF319" s="279"/>
      <c r="AG319" s="279"/>
      <c r="AH319" s="279"/>
      <c r="AI319" s="279"/>
      <c r="AJ319" s="279"/>
      <c r="AK319" s="256"/>
    </row>
    <row r="320" spans="2:37" ht="13.5" customHeight="1" x14ac:dyDescent="0.2">
      <c r="C320" s="263" t="s">
        <v>219</v>
      </c>
      <c r="D320" s="263"/>
      <c r="E320" s="263"/>
      <c r="F320" s="263"/>
      <c r="G320" s="263"/>
      <c r="H320" s="263"/>
      <c r="I320" s="263"/>
      <c r="J320" s="263"/>
      <c r="K320" s="263"/>
      <c r="L320" s="263"/>
      <c r="M320" s="263"/>
      <c r="N320" s="263"/>
      <c r="O320" s="263"/>
      <c r="P320" s="264">
        <f>'費用配賦 (2年度)'!Z25</f>
        <v>286600</v>
      </c>
      <c r="Q320" s="264"/>
      <c r="R320" s="264"/>
      <c r="S320" s="264"/>
      <c r="T320" s="264"/>
      <c r="U320" s="264"/>
      <c r="V320" s="264"/>
      <c r="W320" s="264"/>
      <c r="X320" s="263" t="s">
        <v>471</v>
      </c>
      <c r="Y320" s="263"/>
      <c r="Z320" s="263"/>
      <c r="AA320" s="263"/>
      <c r="AB320" s="263"/>
      <c r="AC320" s="263"/>
      <c r="AD320" s="263"/>
      <c r="AE320" s="263"/>
      <c r="AF320" s="263"/>
      <c r="AG320" s="263"/>
      <c r="AH320" s="263"/>
      <c r="AI320" s="263"/>
      <c r="AJ320" s="263"/>
      <c r="AK320" s="263"/>
    </row>
    <row r="321" spans="2:37" x14ac:dyDescent="0.2">
      <c r="C321" s="217" t="s">
        <v>256</v>
      </c>
      <c r="D321" s="217"/>
      <c r="E321" s="217"/>
      <c r="F321" s="217"/>
      <c r="G321" s="217"/>
      <c r="H321" s="217"/>
      <c r="I321" s="217"/>
      <c r="J321" s="217"/>
      <c r="K321" s="217"/>
      <c r="L321" s="217"/>
      <c r="M321" s="217"/>
      <c r="N321" s="217"/>
      <c r="O321" s="217"/>
      <c r="P321" s="283">
        <f>SUM(P313:W320)</f>
        <v>1006600</v>
      </c>
      <c r="Q321" s="283"/>
      <c r="R321" s="283"/>
      <c r="S321" s="283"/>
      <c r="T321" s="283"/>
      <c r="U321" s="283"/>
      <c r="V321" s="283"/>
      <c r="W321" s="283"/>
      <c r="X321" s="186"/>
      <c r="Y321" s="186"/>
      <c r="Z321" s="186"/>
      <c r="AA321" s="186"/>
      <c r="AB321" s="186"/>
      <c r="AC321" s="186"/>
      <c r="AD321" s="186"/>
      <c r="AE321" s="186"/>
      <c r="AF321" s="186"/>
      <c r="AG321" s="186"/>
      <c r="AH321" s="186"/>
      <c r="AI321" s="186"/>
      <c r="AJ321" s="186"/>
      <c r="AK321" s="186"/>
    </row>
    <row r="324" spans="2:37" ht="15" customHeight="1" x14ac:dyDescent="0.2">
      <c r="B324" s="116" t="s">
        <v>447</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6"/>
    </row>
    <row r="325" spans="2:37" ht="30" customHeight="1" x14ac:dyDescent="0.2">
      <c r="C325" s="106" t="s">
        <v>115</v>
      </c>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row>
    <row r="326" spans="2:37" ht="15" customHeight="1" x14ac:dyDescent="0.2">
      <c r="B326" s="1" t="s">
        <v>116</v>
      </c>
      <c r="AA326" s="220">
        <f>SUM(AG328:AK331)</f>
        <v>100000</v>
      </c>
      <c r="AB326" s="220"/>
      <c r="AC326" s="220"/>
      <c r="AD326" s="220"/>
      <c r="AE326" s="220"/>
      <c r="AF326" s="220"/>
      <c r="AG326" s="220"/>
      <c r="AH326" s="220"/>
      <c r="AI326" s="220"/>
      <c r="AJ326" s="220"/>
      <c r="AK326" s="220"/>
    </row>
    <row r="327" spans="2:37" ht="16.5" customHeight="1" x14ac:dyDescent="0.2">
      <c r="C327" s="139" t="s">
        <v>117</v>
      </c>
      <c r="D327" s="139"/>
      <c r="E327" s="139"/>
      <c r="F327" s="139"/>
      <c r="G327" s="139"/>
      <c r="H327" s="139"/>
      <c r="I327" s="139"/>
      <c r="J327" s="98" t="s">
        <v>118</v>
      </c>
      <c r="K327" s="99"/>
      <c r="L327" s="99"/>
      <c r="M327" s="99"/>
      <c r="N327" s="99"/>
      <c r="O327" s="100"/>
      <c r="P327" s="221" t="s">
        <v>119</v>
      </c>
      <c r="Q327" s="222"/>
      <c r="R327" s="222"/>
      <c r="S327" s="222"/>
      <c r="T327" s="222"/>
      <c r="U327" s="222"/>
      <c r="V327" s="223"/>
      <c r="W327" s="98" t="s">
        <v>120</v>
      </c>
      <c r="X327" s="99"/>
      <c r="Y327" s="99"/>
      <c r="Z327" s="99"/>
      <c r="AA327" s="99"/>
      <c r="AB327" s="99"/>
      <c r="AC327" s="99"/>
      <c r="AD327" s="99"/>
      <c r="AE327" s="99"/>
      <c r="AF327" s="100"/>
      <c r="AG327" s="98" t="s">
        <v>80</v>
      </c>
      <c r="AH327" s="99"/>
      <c r="AI327" s="99"/>
      <c r="AJ327" s="99"/>
      <c r="AK327" s="100"/>
    </row>
    <row r="328" spans="2:37" ht="16.5" customHeight="1" x14ac:dyDescent="0.2">
      <c r="C328" s="88" t="s">
        <v>125</v>
      </c>
      <c r="D328" s="88"/>
      <c r="E328" s="88"/>
      <c r="F328" s="88"/>
      <c r="G328" s="88"/>
      <c r="H328" s="88"/>
      <c r="I328" s="88"/>
      <c r="J328" s="227" t="s">
        <v>417</v>
      </c>
      <c r="K328" s="228"/>
      <c r="L328" s="228"/>
      <c r="M328" s="228"/>
      <c r="N328" s="228"/>
      <c r="O328" s="229"/>
      <c r="P328" s="224" t="s">
        <v>126</v>
      </c>
      <c r="Q328" s="225"/>
      <c r="R328" s="225"/>
      <c r="S328" s="225"/>
      <c r="T328" s="225"/>
      <c r="U328" s="225"/>
      <c r="V328" s="226"/>
      <c r="W328" s="101" t="s">
        <v>127</v>
      </c>
      <c r="X328" s="102"/>
      <c r="Y328" s="102"/>
      <c r="Z328" s="102"/>
      <c r="AA328" s="102"/>
      <c r="AB328" s="102"/>
      <c r="AC328" s="102"/>
      <c r="AD328" s="102"/>
      <c r="AE328" s="102"/>
      <c r="AF328" s="103"/>
      <c r="AG328" s="216">
        <v>25000</v>
      </c>
      <c r="AH328" s="102"/>
      <c r="AI328" s="102"/>
      <c r="AJ328" s="102"/>
      <c r="AK328" s="103"/>
    </row>
    <row r="329" spans="2:37" ht="16.5" customHeight="1" x14ac:dyDescent="0.2">
      <c r="C329" s="88" t="s">
        <v>125</v>
      </c>
      <c r="D329" s="88"/>
      <c r="E329" s="88"/>
      <c r="F329" s="88"/>
      <c r="G329" s="88"/>
      <c r="H329" s="88"/>
      <c r="I329" s="88"/>
      <c r="J329" s="227" t="s">
        <v>418</v>
      </c>
      <c r="K329" s="228"/>
      <c r="L329" s="228"/>
      <c r="M329" s="228"/>
      <c r="N329" s="228"/>
      <c r="O329" s="229"/>
      <c r="P329" s="224" t="s">
        <v>126</v>
      </c>
      <c r="Q329" s="225"/>
      <c r="R329" s="225"/>
      <c r="S329" s="225"/>
      <c r="T329" s="225"/>
      <c r="U329" s="225"/>
      <c r="V329" s="226"/>
      <c r="W329" s="101" t="s">
        <v>127</v>
      </c>
      <c r="X329" s="102"/>
      <c r="Y329" s="102"/>
      <c r="Z329" s="102"/>
      <c r="AA329" s="102"/>
      <c r="AB329" s="102"/>
      <c r="AC329" s="102"/>
      <c r="AD329" s="102"/>
      <c r="AE329" s="102"/>
      <c r="AF329" s="103"/>
      <c r="AG329" s="216">
        <v>25000</v>
      </c>
      <c r="AH329" s="102"/>
      <c r="AI329" s="102"/>
      <c r="AJ329" s="102"/>
      <c r="AK329" s="103"/>
    </row>
    <row r="330" spans="2:37" ht="16.5" customHeight="1" x14ac:dyDescent="0.2">
      <c r="C330" s="88" t="s">
        <v>125</v>
      </c>
      <c r="D330" s="88"/>
      <c r="E330" s="88"/>
      <c r="F330" s="88"/>
      <c r="G330" s="88"/>
      <c r="H330" s="88"/>
      <c r="I330" s="88"/>
      <c r="J330" s="227" t="s">
        <v>419</v>
      </c>
      <c r="K330" s="228"/>
      <c r="L330" s="228"/>
      <c r="M330" s="228"/>
      <c r="N330" s="228"/>
      <c r="O330" s="229"/>
      <c r="P330" s="224" t="s">
        <v>126</v>
      </c>
      <c r="Q330" s="225"/>
      <c r="R330" s="225"/>
      <c r="S330" s="225"/>
      <c r="T330" s="225"/>
      <c r="U330" s="225"/>
      <c r="V330" s="226"/>
      <c r="W330" s="101" t="s">
        <v>127</v>
      </c>
      <c r="X330" s="102"/>
      <c r="Y330" s="102"/>
      <c r="Z330" s="102"/>
      <c r="AA330" s="102"/>
      <c r="AB330" s="102"/>
      <c r="AC330" s="102"/>
      <c r="AD330" s="102"/>
      <c r="AE330" s="102"/>
      <c r="AF330" s="103"/>
      <c r="AG330" s="216">
        <v>25000</v>
      </c>
      <c r="AH330" s="102"/>
      <c r="AI330" s="102"/>
      <c r="AJ330" s="102"/>
      <c r="AK330" s="103"/>
    </row>
    <row r="331" spans="2:37" ht="16.5" customHeight="1" x14ac:dyDescent="0.2">
      <c r="C331" s="88" t="s">
        <v>125</v>
      </c>
      <c r="D331" s="88"/>
      <c r="E331" s="88"/>
      <c r="F331" s="88"/>
      <c r="G331" s="88"/>
      <c r="H331" s="88"/>
      <c r="I331" s="88"/>
      <c r="J331" s="227" t="s">
        <v>420</v>
      </c>
      <c r="K331" s="228"/>
      <c r="L331" s="228"/>
      <c r="M331" s="228"/>
      <c r="N331" s="228"/>
      <c r="O331" s="229"/>
      <c r="P331" s="224" t="s">
        <v>126</v>
      </c>
      <c r="Q331" s="225"/>
      <c r="R331" s="225"/>
      <c r="S331" s="225"/>
      <c r="T331" s="225"/>
      <c r="U331" s="225"/>
      <c r="V331" s="226"/>
      <c r="W331" s="101" t="s">
        <v>127</v>
      </c>
      <c r="X331" s="102"/>
      <c r="Y331" s="102"/>
      <c r="Z331" s="102"/>
      <c r="AA331" s="102"/>
      <c r="AB331" s="102"/>
      <c r="AC331" s="102"/>
      <c r="AD331" s="102"/>
      <c r="AE331" s="102"/>
      <c r="AF331" s="103"/>
      <c r="AG331" s="216">
        <v>25000</v>
      </c>
      <c r="AH331" s="102"/>
      <c r="AI331" s="102"/>
      <c r="AJ331" s="102"/>
      <c r="AK331" s="103"/>
    </row>
    <row r="332" spans="2:37" ht="15" customHeight="1" x14ac:dyDescent="0.2">
      <c r="B332" s="1" t="s">
        <v>121</v>
      </c>
      <c r="I332" s="67"/>
      <c r="J332" s="67"/>
      <c r="K332" s="67"/>
      <c r="L332" s="67"/>
      <c r="M332" s="67"/>
      <c r="N332" s="67"/>
      <c r="AA332" s="68"/>
      <c r="AB332" s="68"/>
      <c r="AC332" s="68"/>
      <c r="AD332" s="68"/>
      <c r="AE332" s="68"/>
      <c r="AF332" s="68"/>
      <c r="AG332" s="68"/>
    </row>
    <row r="333" spans="2:37" ht="15" customHeight="1" x14ac:dyDescent="0.2">
      <c r="D333" s="1" t="s">
        <v>122</v>
      </c>
    </row>
    <row r="334" spans="2:37" x14ac:dyDescent="0.2">
      <c r="AA334" s="219"/>
      <c r="AB334" s="219"/>
      <c r="AC334" s="219"/>
      <c r="AD334" s="219"/>
      <c r="AE334" s="219"/>
      <c r="AF334" s="219"/>
      <c r="AG334" s="219"/>
    </row>
    <row r="335" spans="2:37" ht="15" customHeight="1" x14ac:dyDescent="0.2">
      <c r="B335" s="116" t="s">
        <v>448</v>
      </c>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AA335" s="219">
        <v>20000</v>
      </c>
      <c r="AB335" s="219"/>
      <c r="AC335" s="219"/>
      <c r="AD335" s="219"/>
      <c r="AE335" s="219"/>
      <c r="AF335" s="219"/>
      <c r="AG335" s="219"/>
      <c r="AH335" s="219"/>
      <c r="AI335" s="219"/>
      <c r="AJ335" s="219"/>
      <c r="AK335" s="219"/>
    </row>
    <row r="336" spans="2:37" ht="27.75" customHeight="1" x14ac:dyDescent="0.2">
      <c r="C336" s="106" t="s">
        <v>123</v>
      </c>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6"/>
    </row>
    <row r="337" spans="5:37" ht="63.75" customHeight="1" x14ac:dyDescent="0.2">
      <c r="E337" s="93" t="s">
        <v>124</v>
      </c>
      <c r="F337" s="218"/>
      <c r="G337" s="218"/>
      <c r="H337" s="218"/>
      <c r="I337" s="218"/>
      <c r="J337" s="218"/>
      <c r="K337" s="218"/>
      <c r="L337" s="218"/>
      <c r="M337" s="218"/>
      <c r="N337" s="218"/>
      <c r="O337" s="218"/>
      <c r="P337" s="218"/>
      <c r="Q337" s="218"/>
      <c r="R337" s="218"/>
      <c r="S337" s="218"/>
      <c r="T337" s="218"/>
      <c r="U337" s="218"/>
      <c r="V337" s="218"/>
      <c r="W337" s="218"/>
      <c r="X337" s="218"/>
      <c r="Y337" s="218"/>
      <c r="Z337" s="218"/>
      <c r="AA337" s="218"/>
      <c r="AB337" s="218"/>
      <c r="AC337" s="218"/>
      <c r="AD337" s="218"/>
      <c r="AE337" s="218"/>
      <c r="AF337" s="218"/>
      <c r="AG337" s="218"/>
      <c r="AH337" s="218"/>
      <c r="AI337" s="218"/>
      <c r="AJ337" s="218"/>
      <c r="AK337" s="218"/>
    </row>
  </sheetData>
  <mergeCells count="845">
    <mergeCell ref="D179:AK179"/>
    <mergeCell ref="C287:O287"/>
    <mergeCell ref="P287:W287"/>
    <mergeCell ref="X287:AK287"/>
    <mergeCell ref="C288:O288"/>
    <mergeCell ref="P288:W288"/>
    <mergeCell ref="C285:O285"/>
    <mergeCell ref="P285:W285"/>
    <mergeCell ref="X285:AK285"/>
    <mergeCell ref="C286:O286"/>
    <mergeCell ref="P286:W286"/>
    <mergeCell ref="X286:AK286"/>
    <mergeCell ref="B335:Y335"/>
    <mergeCell ref="C336:AK336"/>
    <mergeCell ref="E337:AK337"/>
    <mergeCell ref="C331:I331"/>
    <mergeCell ref="W331:AF331"/>
    <mergeCell ref="AG331:AK331"/>
    <mergeCell ref="AA334:AG334"/>
    <mergeCell ref="AA335:AK335"/>
    <mergeCell ref="J331:O331"/>
    <mergeCell ref="P331:V331"/>
    <mergeCell ref="C329:I329"/>
    <mergeCell ref="W329:AF329"/>
    <mergeCell ref="AG329:AK329"/>
    <mergeCell ref="C330:I330"/>
    <mergeCell ref="W330:AF330"/>
    <mergeCell ref="AG330:AK330"/>
    <mergeCell ref="J329:O329"/>
    <mergeCell ref="P329:V329"/>
    <mergeCell ref="J330:O330"/>
    <mergeCell ref="P330:V330"/>
    <mergeCell ref="C327:I327"/>
    <mergeCell ref="W327:AF327"/>
    <mergeCell ref="AG327:AK327"/>
    <mergeCell ref="C328:I328"/>
    <mergeCell ref="W328:AF328"/>
    <mergeCell ref="AG328:AK328"/>
    <mergeCell ref="J327:O327"/>
    <mergeCell ref="P327:V327"/>
    <mergeCell ref="J328:O328"/>
    <mergeCell ref="P328:V328"/>
    <mergeCell ref="AA326:AK326"/>
    <mergeCell ref="C317:O317"/>
    <mergeCell ref="P317:W317"/>
    <mergeCell ref="X317:AK317"/>
    <mergeCell ref="C318:O318"/>
    <mergeCell ref="P318:W318"/>
    <mergeCell ref="X318:AK318"/>
    <mergeCell ref="C315:O315"/>
    <mergeCell ref="P315:W315"/>
    <mergeCell ref="X315:AK315"/>
    <mergeCell ref="C316:O316"/>
    <mergeCell ref="P316:W316"/>
    <mergeCell ref="X316:AK316"/>
    <mergeCell ref="C321:O321"/>
    <mergeCell ref="P321:W321"/>
    <mergeCell ref="X321:AK321"/>
    <mergeCell ref="B324:AK324"/>
    <mergeCell ref="C325:AK325"/>
    <mergeCell ref="C319:O319"/>
    <mergeCell ref="P319:W319"/>
    <mergeCell ref="X319:AK319"/>
    <mergeCell ref="C320:O320"/>
    <mergeCell ref="P320:W320"/>
    <mergeCell ref="X320:AK320"/>
    <mergeCell ref="C314:O314"/>
    <mergeCell ref="P314:W314"/>
    <mergeCell ref="X314:AK314"/>
    <mergeCell ref="C308:O308"/>
    <mergeCell ref="P308:AK308"/>
    <mergeCell ref="C311:AK311"/>
    <mergeCell ref="C312:O312"/>
    <mergeCell ref="P312:W312"/>
    <mergeCell ref="X312:AK312"/>
    <mergeCell ref="C305:I305"/>
    <mergeCell ref="J305:R305"/>
    <mergeCell ref="S305:X305"/>
    <mergeCell ref="Y305:AD305"/>
    <mergeCell ref="AE305:AI305"/>
    <mergeCell ref="AJ305:AK305"/>
    <mergeCell ref="C313:O313"/>
    <mergeCell ref="P313:W313"/>
    <mergeCell ref="X313:AK313"/>
    <mergeCell ref="C304:I304"/>
    <mergeCell ref="J304:R304"/>
    <mergeCell ref="S304:X304"/>
    <mergeCell ref="Y304:AD304"/>
    <mergeCell ref="AE304:AI304"/>
    <mergeCell ref="AJ304:AK304"/>
    <mergeCell ref="C303:I303"/>
    <mergeCell ref="J303:R303"/>
    <mergeCell ref="S303:X303"/>
    <mergeCell ref="Y303:AD303"/>
    <mergeCell ref="AE303:AI303"/>
    <mergeCell ref="AJ303:AK303"/>
    <mergeCell ref="C302:I302"/>
    <mergeCell ref="J302:R302"/>
    <mergeCell ref="S302:X302"/>
    <mergeCell ref="Y302:AD302"/>
    <mergeCell ref="AE302:AI302"/>
    <mergeCell ref="AJ302:AK302"/>
    <mergeCell ref="C301:I301"/>
    <mergeCell ref="J301:R301"/>
    <mergeCell ref="S301:X301"/>
    <mergeCell ref="Y301:AD301"/>
    <mergeCell ref="AE301:AI301"/>
    <mergeCell ref="AJ301:AK301"/>
    <mergeCell ref="C300:I300"/>
    <mergeCell ref="J300:R300"/>
    <mergeCell ref="S300:X300"/>
    <mergeCell ref="Y300:AD300"/>
    <mergeCell ref="AE300:AI300"/>
    <mergeCell ref="AJ300:AK300"/>
    <mergeCell ref="C299:I299"/>
    <mergeCell ref="J299:R299"/>
    <mergeCell ref="S299:X299"/>
    <mergeCell ref="Y299:AD299"/>
    <mergeCell ref="AE299:AI299"/>
    <mergeCell ref="AJ299:AK299"/>
    <mergeCell ref="C298:I298"/>
    <mergeCell ref="J298:R298"/>
    <mergeCell ref="S298:X298"/>
    <mergeCell ref="Y298:AD298"/>
    <mergeCell ref="AE298:AI298"/>
    <mergeCell ref="AJ298:AK298"/>
    <mergeCell ref="C297:I297"/>
    <mergeCell ref="J297:R297"/>
    <mergeCell ref="S297:X297"/>
    <mergeCell ref="Y297:AD297"/>
    <mergeCell ref="AE297:AI297"/>
    <mergeCell ref="AJ297:AK297"/>
    <mergeCell ref="B294:AK294"/>
    <mergeCell ref="C296:I296"/>
    <mergeCell ref="J296:R296"/>
    <mergeCell ref="S296:X296"/>
    <mergeCell ref="Y296:AD296"/>
    <mergeCell ref="AE296:AI296"/>
    <mergeCell ref="AJ296:AK296"/>
    <mergeCell ref="C289:O289"/>
    <mergeCell ref="P289:W289"/>
    <mergeCell ref="C291:O291"/>
    <mergeCell ref="P291:W291"/>
    <mergeCell ref="X291:AK291"/>
    <mergeCell ref="C290:O290"/>
    <mergeCell ref="P290:W290"/>
    <mergeCell ref="X290:AK290"/>
    <mergeCell ref="X288:AK289"/>
    <mergeCell ref="B293:AK293"/>
    <mergeCell ref="P283:W283"/>
    <mergeCell ref="X283:AK283"/>
    <mergeCell ref="C284:O284"/>
    <mergeCell ref="P284:W284"/>
    <mergeCell ref="X284:AK284"/>
    <mergeCell ref="C281:O281"/>
    <mergeCell ref="P281:W281"/>
    <mergeCell ref="X281:AK281"/>
    <mergeCell ref="C282:O282"/>
    <mergeCell ref="P282:W282"/>
    <mergeCell ref="X282:AK282"/>
    <mergeCell ref="C283:O283"/>
    <mergeCell ref="C279:O279"/>
    <mergeCell ref="P279:W279"/>
    <mergeCell ref="X279:AK279"/>
    <mergeCell ref="C280:O280"/>
    <mergeCell ref="P280:W280"/>
    <mergeCell ref="X280:AK280"/>
    <mergeCell ref="C275:O275"/>
    <mergeCell ref="P275:W275"/>
    <mergeCell ref="X275:AK275"/>
    <mergeCell ref="C277:AK277"/>
    <mergeCell ref="C278:O278"/>
    <mergeCell ref="P278:W278"/>
    <mergeCell ref="X278:AK278"/>
    <mergeCell ref="C273:O273"/>
    <mergeCell ref="P273:W273"/>
    <mergeCell ref="X273:AK273"/>
    <mergeCell ref="C274:O274"/>
    <mergeCell ref="P274:W274"/>
    <mergeCell ref="X274:AK274"/>
    <mergeCell ref="C268:O268"/>
    <mergeCell ref="P268:AK268"/>
    <mergeCell ref="C271:AK271"/>
    <mergeCell ref="C272:O272"/>
    <mergeCell ref="P272:W272"/>
    <mergeCell ref="X272:AK272"/>
    <mergeCell ref="AB256:AG256"/>
    <mergeCell ref="AH256:AK256"/>
    <mergeCell ref="E263:AK263"/>
    <mergeCell ref="C266:O266"/>
    <mergeCell ref="P266:AK266"/>
    <mergeCell ref="C267:O267"/>
    <mergeCell ref="P267:AK267"/>
    <mergeCell ref="C250:L250"/>
    <mergeCell ref="M250:Y250"/>
    <mergeCell ref="Z250:AD250"/>
    <mergeCell ref="AE250:AI250"/>
    <mergeCell ref="AJ250:AK250"/>
    <mergeCell ref="C251:L251"/>
    <mergeCell ref="M251:Y251"/>
    <mergeCell ref="Z251:AD251"/>
    <mergeCell ref="AE251:AI251"/>
    <mergeCell ref="AJ251:AK251"/>
    <mergeCell ref="E260:M260"/>
    <mergeCell ref="O260:W260"/>
    <mergeCell ref="C248:L248"/>
    <mergeCell ref="M248:Y248"/>
    <mergeCell ref="Z248:AD248"/>
    <mergeCell ref="AE248:AI248"/>
    <mergeCell ref="AJ248:AK248"/>
    <mergeCell ref="C249:L249"/>
    <mergeCell ref="M249:Y249"/>
    <mergeCell ref="Z249:AD249"/>
    <mergeCell ref="AE249:AI249"/>
    <mergeCell ref="AJ249:AK249"/>
    <mergeCell ref="C254:L254"/>
    <mergeCell ref="M254:Y254"/>
    <mergeCell ref="Z254:AD254"/>
    <mergeCell ref="AE254:AI254"/>
    <mergeCell ref="AJ254:AK254"/>
    <mergeCell ref="C255:L255"/>
    <mergeCell ref="M255:Y255"/>
    <mergeCell ref="Z255:AD255"/>
    <mergeCell ref="AE255:AI255"/>
    <mergeCell ref="AJ255:AK255"/>
    <mergeCell ref="C252:L252"/>
    <mergeCell ref="M252:Y252"/>
    <mergeCell ref="Z252:AD252"/>
    <mergeCell ref="AE252:AI252"/>
    <mergeCell ref="AJ252:AK252"/>
    <mergeCell ref="C253:L253"/>
    <mergeCell ref="M253:Y253"/>
    <mergeCell ref="Z253:AD253"/>
    <mergeCell ref="AE253:AI253"/>
    <mergeCell ref="AJ253:AK253"/>
    <mergeCell ref="B244:AK244"/>
    <mergeCell ref="C247:L247"/>
    <mergeCell ref="M247:Y247"/>
    <mergeCell ref="Z247:AD247"/>
    <mergeCell ref="AE247:AI247"/>
    <mergeCell ref="AJ247:AK247"/>
    <mergeCell ref="Q234:V234"/>
    <mergeCell ref="Q235:V235"/>
    <mergeCell ref="Q236:V236"/>
    <mergeCell ref="Q237:V237"/>
    <mergeCell ref="Q239:V239"/>
    <mergeCell ref="W240:AK240"/>
    <mergeCell ref="F239:P239"/>
    <mergeCell ref="F238:P238"/>
    <mergeCell ref="Q238:V238"/>
    <mergeCell ref="W238:AK238"/>
    <mergeCell ref="C234:P234"/>
    <mergeCell ref="Q240:V240"/>
    <mergeCell ref="W235:AB235"/>
    <mergeCell ref="AD235:AJ235"/>
    <mergeCell ref="W236:AB236"/>
    <mergeCell ref="AD236:AJ236"/>
    <mergeCell ref="W237:AB237"/>
    <mergeCell ref="AD237:AJ237"/>
    <mergeCell ref="B243:AK243"/>
    <mergeCell ref="AD231:AJ231"/>
    <mergeCell ref="W217:AB217"/>
    <mergeCell ref="AD217:AJ217"/>
    <mergeCell ref="Q229:V229"/>
    <mergeCell ref="Q230:V230"/>
    <mergeCell ref="W232:AK232"/>
    <mergeCell ref="Q233:V233"/>
    <mergeCell ref="Q218:V218"/>
    <mergeCell ref="Q219:V219"/>
    <mergeCell ref="Q226:V226"/>
    <mergeCell ref="Q228:V228"/>
    <mergeCell ref="W225:AB225"/>
    <mergeCell ref="AD225:AJ225"/>
    <mergeCell ref="W226:AB226"/>
    <mergeCell ref="AD226:AJ226"/>
    <mergeCell ref="W230:AB230"/>
    <mergeCell ref="AD230:AJ230"/>
    <mergeCell ref="W239:AK239"/>
    <mergeCell ref="F235:P235"/>
    <mergeCell ref="F236:P236"/>
    <mergeCell ref="F237:P237"/>
    <mergeCell ref="W233:AK233"/>
    <mergeCell ref="W234:AK234"/>
    <mergeCell ref="F233:P233"/>
    <mergeCell ref="F226:P226"/>
    <mergeCell ref="F227:P227"/>
    <mergeCell ref="Q216:V216"/>
    <mergeCell ref="Q217:V217"/>
    <mergeCell ref="Q204:V204"/>
    <mergeCell ref="Q205:V205"/>
    <mergeCell ref="Q207:V207"/>
    <mergeCell ref="C209:AK209"/>
    <mergeCell ref="C210:P210"/>
    <mergeCell ref="Q231:V231"/>
    <mergeCell ref="Q232:V232"/>
    <mergeCell ref="W227:AK227"/>
    <mergeCell ref="W218:AK218"/>
    <mergeCell ref="W219:AK219"/>
    <mergeCell ref="W231:AB231"/>
    <mergeCell ref="W205:AB205"/>
    <mergeCell ref="W228:AK228"/>
    <mergeCell ref="AD205:AJ205"/>
    <mergeCell ref="W204:AB204"/>
    <mergeCell ref="AD204:AJ204"/>
    <mergeCell ref="W229:AK229"/>
    <mergeCell ref="C145:O145"/>
    <mergeCell ref="C146:O146"/>
    <mergeCell ref="C147:O147"/>
    <mergeCell ref="C148:O148"/>
    <mergeCell ref="Q198:V198"/>
    <mergeCell ref="Q199:V199"/>
    <mergeCell ref="Q203:V203"/>
    <mergeCell ref="Q211:V211"/>
    <mergeCell ref="Q166:S167"/>
    <mergeCell ref="Q168:S169"/>
    <mergeCell ref="D170:E173"/>
    <mergeCell ref="F170:I173"/>
    <mergeCell ref="J170:M173"/>
    <mergeCell ref="F204:P204"/>
    <mergeCell ref="F205:P205"/>
    <mergeCell ref="F206:P206"/>
    <mergeCell ref="W211:AK211"/>
    <mergeCell ref="Q206:V206"/>
    <mergeCell ref="W206:AK206"/>
    <mergeCell ref="P145:X145"/>
    <mergeCell ref="P146:X146"/>
    <mergeCell ref="P147:X147"/>
    <mergeCell ref="P148:X148"/>
    <mergeCell ref="N133:Y133"/>
    <mergeCell ref="Z133:AK133"/>
    <mergeCell ref="N134:Y134"/>
    <mergeCell ref="Z134:AK134"/>
    <mergeCell ref="N135:Y135"/>
    <mergeCell ref="Z135:AK135"/>
    <mergeCell ref="Q227:V227"/>
    <mergeCell ref="Q212:V212"/>
    <mergeCell ref="F203:P203"/>
    <mergeCell ref="Q210:V210"/>
    <mergeCell ref="W210:AK210"/>
    <mergeCell ref="F212:P212"/>
    <mergeCell ref="F216:P216"/>
    <mergeCell ref="F217:P217"/>
    <mergeCell ref="W212:AB212"/>
    <mergeCell ref="AD212:AJ212"/>
    <mergeCell ref="W216:AB216"/>
    <mergeCell ref="AD216:AJ216"/>
    <mergeCell ref="W194:AB194"/>
    <mergeCell ref="AD194:AJ194"/>
    <mergeCell ref="W199:AB199"/>
    <mergeCell ref="AD199:AJ199"/>
    <mergeCell ref="W203:AB203"/>
    <mergeCell ref="AD203:AJ203"/>
    <mergeCell ref="W122:AA122"/>
    <mergeCell ref="AB122:AK122"/>
    <mergeCell ref="W123:AA123"/>
    <mergeCell ref="AB123:AK123"/>
    <mergeCell ref="B129:AK129"/>
    <mergeCell ref="B130:AK130"/>
    <mergeCell ref="N132:AK132"/>
    <mergeCell ref="W100:AK100"/>
    <mergeCell ref="Q106:V106"/>
    <mergeCell ref="W106:AK106"/>
    <mergeCell ref="Q107:V107"/>
    <mergeCell ref="Q108:V108"/>
    <mergeCell ref="Q101:V101"/>
    <mergeCell ref="Q102:V102"/>
    <mergeCell ref="Q103:V103"/>
    <mergeCell ref="C105:AK105"/>
    <mergeCell ref="W103:AK103"/>
    <mergeCell ref="F101:P101"/>
    <mergeCell ref="W107:AK107"/>
    <mergeCell ref="F118:P118"/>
    <mergeCell ref="F119:P119"/>
    <mergeCell ref="C103:P103"/>
    <mergeCell ref="C115:P115"/>
    <mergeCell ref="F123:P123"/>
    <mergeCell ref="Q96:V96"/>
    <mergeCell ref="Q97:V97"/>
    <mergeCell ref="Q98:V98"/>
    <mergeCell ref="W95:AK95"/>
    <mergeCell ref="C95:P95"/>
    <mergeCell ref="W97:AF97"/>
    <mergeCell ref="AG97:AK97"/>
    <mergeCell ref="W99:AF99"/>
    <mergeCell ref="AG99:AK99"/>
    <mergeCell ref="Q99:V99"/>
    <mergeCell ref="D90:P90"/>
    <mergeCell ref="Q90:X90"/>
    <mergeCell ref="Y90:AC90"/>
    <mergeCell ref="AD90:AK90"/>
    <mergeCell ref="C93:AK93"/>
    <mergeCell ref="C94:P94"/>
    <mergeCell ref="Q94:V94"/>
    <mergeCell ref="W94:AK94"/>
    <mergeCell ref="Q95:V95"/>
    <mergeCell ref="D88:G89"/>
    <mergeCell ref="H88:P88"/>
    <mergeCell ref="Q88:X88"/>
    <mergeCell ref="Y88:AC88"/>
    <mergeCell ref="AD88:AK89"/>
    <mergeCell ref="H89:P89"/>
    <mergeCell ref="Q89:X89"/>
    <mergeCell ref="Y89:AC89"/>
    <mergeCell ref="D87:G87"/>
    <mergeCell ref="Q87:X87"/>
    <mergeCell ref="Y87:AC87"/>
    <mergeCell ref="AD87:AK87"/>
    <mergeCell ref="Q76:R76"/>
    <mergeCell ref="U76:V76"/>
    <mergeCell ref="AI76:AK76"/>
    <mergeCell ref="Q80:U80"/>
    <mergeCell ref="D79:G79"/>
    <mergeCell ref="H79:P79"/>
    <mergeCell ref="Q79:U79"/>
    <mergeCell ref="V79:AC79"/>
    <mergeCell ref="AD79:AK79"/>
    <mergeCell ref="D80:G80"/>
    <mergeCell ref="H80:P80"/>
    <mergeCell ref="V80:AC80"/>
    <mergeCell ref="AD80:AK80"/>
    <mergeCell ref="AI72:AK73"/>
    <mergeCell ref="F74:K75"/>
    <mergeCell ref="AB74:AH75"/>
    <mergeCell ref="AI74:AK75"/>
    <mergeCell ref="D72:E75"/>
    <mergeCell ref="F72:K73"/>
    <mergeCell ref="L72:O75"/>
    <mergeCell ref="T72:W75"/>
    <mergeCell ref="X72:AA75"/>
    <mergeCell ref="AB72:AH73"/>
    <mergeCell ref="P72:S75"/>
    <mergeCell ref="D65:O66"/>
    <mergeCell ref="P65:Y65"/>
    <mergeCell ref="Z65:AK65"/>
    <mergeCell ref="P66:Y66"/>
    <mergeCell ref="Z66:AK66"/>
    <mergeCell ref="D70:E71"/>
    <mergeCell ref="F70:K71"/>
    <mergeCell ref="L70:O71"/>
    <mergeCell ref="P70:S71"/>
    <mergeCell ref="T70:W71"/>
    <mergeCell ref="X70:AA71"/>
    <mergeCell ref="AB70:AH71"/>
    <mergeCell ref="AI70:AK71"/>
    <mergeCell ref="C63:O63"/>
    <mergeCell ref="P63:Y63"/>
    <mergeCell ref="Z63:AK63"/>
    <mergeCell ref="C64:O64"/>
    <mergeCell ref="P64:Y64"/>
    <mergeCell ref="Z64:AK64"/>
    <mergeCell ref="C57:O57"/>
    <mergeCell ref="P57:Y57"/>
    <mergeCell ref="Z57:AK57"/>
    <mergeCell ref="C58:AK58"/>
    <mergeCell ref="D59:AK59"/>
    <mergeCell ref="C61:AK62"/>
    <mergeCell ref="C56:O56"/>
    <mergeCell ref="P56:Y56"/>
    <mergeCell ref="Z56:AK56"/>
    <mergeCell ref="C54:O54"/>
    <mergeCell ref="P54:Y54"/>
    <mergeCell ref="Z54:AK54"/>
    <mergeCell ref="C55:O55"/>
    <mergeCell ref="P55:Y55"/>
    <mergeCell ref="Z55:AK55"/>
    <mergeCell ref="C52:O52"/>
    <mergeCell ref="P52:Y52"/>
    <mergeCell ref="Z52:AK52"/>
    <mergeCell ref="C53:O53"/>
    <mergeCell ref="P53:Y53"/>
    <mergeCell ref="Z53:AK53"/>
    <mergeCell ref="C50:O50"/>
    <mergeCell ref="P50:Y50"/>
    <mergeCell ref="Z50:AK50"/>
    <mergeCell ref="C51:O51"/>
    <mergeCell ref="P51:Y51"/>
    <mergeCell ref="Z51:AK51"/>
    <mergeCell ref="C42:G42"/>
    <mergeCell ref="H42:AK42"/>
    <mergeCell ref="C40:G40"/>
    <mergeCell ref="H40:AK40"/>
    <mergeCell ref="C48:O48"/>
    <mergeCell ref="P48:Y48"/>
    <mergeCell ref="Z48:AK48"/>
    <mergeCell ref="C49:O49"/>
    <mergeCell ref="P49:Y49"/>
    <mergeCell ref="Z49:AK49"/>
    <mergeCell ref="I43:AK43"/>
    <mergeCell ref="C46:O46"/>
    <mergeCell ref="P46:Y46"/>
    <mergeCell ref="Z46:AK46"/>
    <mergeCell ref="C47:O47"/>
    <mergeCell ref="P47:Y47"/>
    <mergeCell ref="Z47:AK47"/>
    <mergeCell ref="C37:G37"/>
    <mergeCell ref="H37:AK37"/>
    <mergeCell ref="C38:G38"/>
    <mergeCell ref="H38:AK38"/>
    <mergeCell ref="C39:G39"/>
    <mergeCell ref="H39:AK39"/>
    <mergeCell ref="B36:AK36"/>
    <mergeCell ref="C41:G41"/>
    <mergeCell ref="H41:AK41"/>
    <mergeCell ref="D32:U32"/>
    <mergeCell ref="V32:Y32"/>
    <mergeCell ref="D33:U33"/>
    <mergeCell ref="V33:Y33"/>
    <mergeCell ref="D34:U34"/>
    <mergeCell ref="V34:Y34"/>
    <mergeCell ref="B27:AK27"/>
    <mergeCell ref="B28:AK28"/>
    <mergeCell ref="D30:U30"/>
    <mergeCell ref="V30:Y30"/>
    <mergeCell ref="D31:U31"/>
    <mergeCell ref="V31:Y31"/>
    <mergeCell ref="J13:L13"/>
    <mergeCell ref="M13:P13"/>
    <mergeCell ref="AF18:AK18"/>
    <mergeCell ref="C25:AK25"/>
    <mergeCell ref="AF16:AK16"/>
    <mergeCell ref="AF17:AK17"/>
    <mergeCell ref="B17:I17"/>
    <mergeCell ref="J17:L17"/>
    <mergeCell ref="M17:P17"/>
    <mergeCell ref="Q17:V17"/>
    <mergeCell ref="Q13:V13"/>
    <mergeCell ref="W13:Y13"/>
    <mergeCell ref="Z13:AE13"/>
    <mergeCell ref="B14:I14"/>
    <mergeCell ref="J14:L14"/>
    <mergeCell ref="M14:P14"/>
    <mergeCell ref="Q14:V14"/>
    <mergeCell ref="W14:Y14"/>
    <mergeCell ref="Z14:AE14"/>
    <mergeCell ref="W17:Y17"/>
    <mergeCell ref="Q170:S171"/>
    <mergeCell ref="Q172:S173"/>
    <mergeCell ref="N170:P173"/>
    <mergeCell ref="N166:P169"/>
    <mergeCell ref="X164:AA165"/>
    <mergeCell ref="X166:AA169"/>
    <mergeCell ref="X170:AA173"/>
    <mergeCell ref="P158:X158"/>
    <mergeCell ref="A1:AK1"/>
    <mergeCell ref="A2:AK2"/>
    <mergeCell ref="A3:AK3"/>
    <mergeCell ref="A6:AK6"/>
    <mergeCell ref="C10:AK10"/>
    <mergeCell ref="AF12:AK12"/>
    <mergeCell ref="B12:I12"/>
    <mergeCell ref="J12:L12"/>
    <mergeCell ref="M12:P12"/>
    <mergeCell ref="Q12:V12"/>
    <mergeCell ref="W12:Y12"/>
    <mergeCell ref="Z12:AE12"/>
    <mergeCell ref="AF13:AK13"/>
    <mergeCell ref="AF14:AK14"/>
    <mergeCell ref="AF15:AK15"/>
    <mergeCell ref="B13:I13"/>
    <mergeCell ref="AE141:AK141"/>
    <mergeCell ref="I142:AK142"/>
    <mergeCell ref="D164:E165"/>
    <mergeCell ref="F164:I165"/>
    <mergeCell ref="J164:M165"/>
    <mergeCell ref="Q164:S165"/>
    <mergeCell ref="C158:O158"/>
    <mergeCell ref="C159:AK159"/>
    <mergeCell ref="D160:AK160"/>
    <mergeCell ref="C153:O153"/>
    <mergeCell ref="C154:O154"/>
    <mergeCell ref="C155:O155"/>
    <mergeCell ref="C156:O156"/>
    <mergeCell ref="C157:O157"/>
    <mergeCell ref="N164:P165"/>
    <mergeCell ref="Y145:AK145"/>
    <mergeCell ref="Y146:AK146"/>
    <mergeCell ref="Y147:AK147"/>
    <mergeCell ref="Y148:AK148"/>
    <mergeCell ref="AD190:AJ190"/>
    <mergeCell ref="Q196:V196"/>
    <mergeCell ref="X174:AA177"/>
    <mergeCell ref="AB172:AE173"/>
    <mergeCell ref="AB170:AE171"/>
    <mergeCell ref="AB168:AE169"/>
    <mergeCell ref="AB166:AE167"/>
    <mergeCell ref="D166:E169"/>
    <mergeCell ref="F166:I169"/>
    <mergeCell ref="J166:M169"/>
    <mergeCell ref="Q174:S175"/>
    <mergeCell ref="Q176:S177"/>
    <mergeCell ref="D178:M178"/>
    <mergeCell ref="T178:AK178"/>
    <mergeCell ref="F190:P190"/>
    <mergeCell ref="F191:P191"/>
    <mergeCell ref="F193:P193"/>
    <mergeCell ref="F194:P194"/>
    <mergeCell ref="F195:P195"/>
    <mergeCell ref="N174:P177"/>
    <mergeCell ref="D174:E177"/>
    <mergeCell ref="F174:I177"/>
    <mergeCell ref="J174:M177"/>
    <mergeCell ref="Q193:V193"/>
    <mergeCell ref="W198:AK198"/>
    <mergeCell ref="F199:P199"/>
    <mergeCell ref="F200:P200"/>
    <mergeCell ref="F202:P202"/>
    <mergeCell ref="C198:P198"/>
    <mergeCell ref="F201:P201"/>
    <mergeCell ref="C240:P240"/>
    <mergeCell ref="F230:P230"/>
    <mergeCell ref="F231:P231"/>
    <mergeCell ref="F232:P232"/>
    <mergeCell ref="F228:P228"/>
    <mergeCell ref="Q224:V224"/>
    <mergeCell ref="W224:AK224"/>
    <mergeCell ref="F225:P225"/>
    <mergeCell ref="Q225:V225"/>
    <mergeCell ref="Q220:V220"/>
    <mergeCell ref="W220:AK220"/>
    <mergeCell ref="Q221:V221"/>
    <mergeCell ref="W221:AK221"/>
    <mergeCell ref="Q222:V222"/>
    <mergeCell ref="W222:AK222"/>
    <mergeCell ref="Q223:V223"/>
    <mergeCell ref="W207:AK207"/>
    <mergeCell ref="C207:P207"/>
    <mergeCell ref="W125:AK125"/>
    <mergeCell ref="W126:AK126"/>
    <mergeCell ref="C120:P120"/>
    <mergeCell ref="AB118:AK118"/>
    <mergeCell ref="W121:AA121"/>
    <mergeCell ref="AB121:AK121"/>
    <mergeCell ref="Q189:V189"/>
    <mergeCell ref="W190:AB190"/>
    <mergeCell ref="C141:H141"/>
    <mergeCell ref="I141:AD141"/>
    <mergeCell ref="B137:AK137"/>
    <mergeCell ref="C138:H138"/>
    <mergeCell ref="I138:AD138"/>
    <mergeCell ref="AE138:AK138"/>
    <mergeCell ref="C139:H139"/>
    <mergeCell ref="I139:AD139"/>
    <mergeCell ref="AE139:AK139"/>
    <mergeCell ref="C140:H140"/>
    <mergeCell ref="I140:AD140"/>
    <mergeCell ref="AE140:AK140"/>
    <mergeCell ref="C189:P189"/>
    <mergeCell ref="Q190:V190"/>
    <mergeCell ref="AB174:AE175"/>
    <mergeCell ref="C187:AK187"/>
    <mergeCell ref="F124:P124"/>
    <mergeCell ref="F125:P125"/>
    <mergeCell ref="F116:P116"/>
    <mergeCell ref="C229:P229"/>
    <mergeCell ref="C219:P219"/>
    <mergeCell ref="C211:P211"/>
    <mergeCell ref="Q116:V116"/>
    <mergeCell ref="Q123:V123"/>
    <mergeCell ref="Q124:V124"/>
    <mergeCell ref="Q125:V125"/>
    <mergeCell ref="Q126:V126"/>
    <mergeCell ref="Q119:V119"/>
    <mergeCell ref="Q120:V120"/>
    <mergeCell ref="Q121:V121"/>
    <mergeCell ref="Q122:V122"/>
    <mergeCell ref="Q200:V200"/>
    <mergeCell ref="Q202:V202"/>
    <mergeCell ref="Q194:V194"/>
    <mergeCell ref="Q195:V195"/>
    <mergeCell ref="Q191:V191"/>
    <mergeCell ref="C188:P188"/>
    <mergeCell ref="Q197:V197"/>
    <mergeCell ref="F196:P196"/>
    <mergeCell ref="F197:P197"/>
    <mergeCell ref="C126:P126"/>
    <mergeCell ref="F224:P224"/>
    <mergeCell ref="F96:P96"/>
    <mergeCell ref="F97:P97"/>
    <mergeCell ref="F98:P98"/>
    <mergeCell ref="F99:P99"/>
    <mergeCell ref="C106:P106"/>
    <mergeCell ref="F112:P112"/>
    <mergeCell ref="F113:P113"/>
    <mergeCell ref="F114:P114"/>
    <mergeCell ref="F108:P108"/>
    <mergeCell ref="F110:P110"/>
    <mergeCell ref="F109:P109"/>
    <mergeCell ref="C100:P100"/>
    <mergeCell ref="F220:P220"/>
    <mergeCell ref="F221:P221"/>
    <mergeCell ref="F222:P222"/>
    <mergeCell ref="F223:P223"/>
    <mergeCell ref="C135:M135"/>
    <mergeCell ref="C133:M134"/>
    <mergeCell ref="C132:M132"/>
    <mergeCell ref="C149:L152"/>
    <mergeCell ref="M149:O149"/>
    <mergeCell ref="M150:O150"/>
    <mergeCell ref="W223:AK223"/>
    <mergeCell ref="W96:AA96"/>
    <mergeCell ref="AB96:AK96"/>
    <mergeCell ref="W98:AA98"/>
    <mergeCell ref="AB98:AK98"/>
    <mergeCell ref="Q188:V188"/>
    <mergeCell ref="W188:AK188"/>
    <mergeCell ref="AB164:AE164"/>
    <mergeCell ref="AB165:AE165"/>
    <mergeCell ref="AB176:AE177"/>
    <mergeCell ref="Q118:V118"/>
    <mergeCell ref="W110:AK110"/>
    <mergeCell ref="W111:AK111"/>
    <mergeCell ref="W124:AK124"/>
    <mergeCell ref="W119:AK119"/>
    <mergeCell ref="W120:AK120"/>
    <mergeCell ref="W118:AA118"/>
    <mergeCell ref="Q100:V100"/>
    <mergeCell ref="Q112:V112"/>
    <mergeCell ref="Q113:V113"/>
    <mergeCell ref="Q114:V114"/>
    <mergeCell ref="Q115:V115"/>
    <mergeCell ref="Q110:V110"/>
    <mergeCell ref="Q111:V111"/>
    <mergeCell ref="W114:AK114"/>
    <mergeCell ref="W113:AA113"/>
    <mergeCell ref="AB113:AK113"/>
    <mergeCell ref="W116:AA116"/>
    <mergeCell ref="AB116:AK116"/>
    <mergeCell ref="W101:AA101"/>
    <mergeCell ref="AB101:AK101"/>
    <mergeCell ref="W102:AA102"/>
    <mergeCell ref="F218:P218"/>
    <mergeCell ref="Q178:S178"/>
    <mergeCell ref="N178:P178"/>
    <mergeCell ref="AB102:AK102"/>
    <mergeCell ref="W108:AA108"/>
    <mergeCell ref="AB108:AK108"/>
    <mergeCell ref="F192:P192"/>
    <mergeCell ref="Q192:V192"/>
    <mergeCell ref="W115:AK115"/>
    <mergeCell ref="W109:AF109"/>
    <mergeCell ref="AG109:AK109"/>
    <mergeCell ref="C111:P111"/>
    <mergeCell ref="C107:P107"/>
    <mergeCell ref="F121:P121"/>
    <mergeCell ref="F122:P122"/>
    <mergeCell ref="F102:P102"/>
    <mergeCell ref="B15:I15"/>
    <mergeCell ref="J15:L15"/>
    <mergeCell ref="M15:P15"/>
    <mergeCell ref="Q15:V15"/>
    <mergeCell ref="W15:Y15"/>
    <mergeCell ref="Z15:AE15"/>
    <mergeCell ref="B16:I16"/>
    <mergeCell ref="J16:L16"/>
    <mergeCell ref="M16:P16"/>
    <mergeCell ref="Q16:V16"/>
    <mergeCell ref="W16:Y16"/>
    <mergeCell ref="Z16:AE16"/>
    <mergeCell ref="W201:AF201"/>
    <mergeCell ref="AG201:AK201"/>
    <mergeCell ref="W202:AF202"/>
    <mergeCell ref="AG202:AK202"/>
    <mergeCell ref="Z17:AE17"/>
    <mergeCell ref="B18:P18"/>
    <mergeCell ref="Q18:V18"/>
    <mergeCell ref="W18:Y18"/>
    <mergeCell ref="Z18:AE18"/>
    <mergeCell ref="D83:U83"/>
    <mergeCell ref="V83:AK83"/>
    <mergeCell ref="D84:U84"/>
    <mergeCell ref="V84:AK84"/>
    <mergeCell ref="D182:U182"/>
    <mergeCell ref="V182:AK182"/>
    <mergeCell ref="D183:U183"/>
    <mergeCell ref="V183:AK183"/>
    <mergeCell ref="D184:U184"/>
    <mergeCell ref="V184:AK184"/>
    <mergeCell ref="Q109:V109"/>
    <mergeCell ref="F117:P117"/>
    <mergeCell ref="Q117:V117"/>
    <mergeCell ref="W112:AA112"/>
    <mergeCell ref="AB112:AK112"/>
    <mergeCell ref="AF164:AI165"/>
    <mergeCell ref="F213:P213"/>
    <mergeCell ref="Q213:V213"/>
    <mergeCell ref="F214:P214"/>
    <mergeCell ref="Q214:V214"/>
    <mergeCell ref="F215:P215"/>
    <mergeCell ref="Q215:V215"/>
    <mergeCell ref="W213:AF213"/>
    <mergeCell ref="AG213:AK213"/>
    <mergeCell ref="W214:AF214"/>
    <mergeCell ref="AG214:AK214"/>
    <mergeCell ref="W215:AF215"/>
    <mergeCell ref="AG215:AK215"/>
    <mergeCell ref="Q201:V201"/>
    <mergeCell ref="AG193:AK193"/>
    <mergeCell ref="W193:AF193"/>
    <mergeCell ref="W195:AF195"/>
    <mergeCell ref="AG195:AK195"/>
    <mergeCell ref="W196:AF196"/>
    <mergeCell ref="AG196:AK196"/>
    <mergeCell ref="W197:AF197"/>
    <mergeCell ref="AG197:AK197"/>
    <mergeCell ref="W200:AF200"/>
    <mergeCell ref="AG200:AK200"/>
    <mergeCell ref="W117:AF117"/>
    <mergeCell ref="AG117:AK117"/>
    <mergeCell ref="AG191:AK191"/>
    <mergeCell ref="AG192:AK192"/>
    <mergeCell ref="W191:AF191"/>
    <mergeCell ref="W192:AF192"/>
    <mergeCell ref="T176:W177"/>
    <mergeCell ref="T174:W175"/>
    <mergeCell ref="T172:W173"/>
    <mergeCell ref="T170:W171"/>
    <mergeCell ref="T168:W169"/>
    <mergeCell ref="T166:W167"/>
    <mergeCell ref="T165:W165"/>
    <mergeCell ref="T164:W164"/>
    <mergeCell ref="AJ174:AK177"/>
    <mergeCell ref="AJ170:AK173"/>
    <mergeCell ref="AJ166:AK169"/>
    <mergeCell ref="AJ164:AK165"/>
    <mergeCell ref="AF174:AI177"/>
    <mergeCell ref="AF170:AI173"/>
    <mergeCell ref="AF166:AI169"/>
    <mergeCell ref="P149:X149"/>
    <mergeCell ref="Y149:AK152"/>
    <mergeCell ref="P150:X150"/>
    <mergeCell ref="Y153:AK153"/>
    <mergeCell ref="Y154:AK154"/>
    <mergeCell ref="Y155:AK155"/>
    <mergeCell ref="Y156:AK156"/>
    <mergeCell ref="Y157:AK157"/>
    <mergeCell ref="Y158:AK158"/>
    <mergeCell ref="M151:O151"/>
    <mergeCell ref="P151:X151"/>
    <mergeCell ref="M152:O152"/>
    <mergeCell ref="P152:X152"/>
    <mergeCell ref="P153:X153"/>
    <mergeCell ref="P154:X154"/>
    <mergeCell ref="P155:X155"/>
    <mergeCell ref="P156:X156"/>
    <mergeCell ref="P157:X157"/>
  </mergeCells>
  <phoneticPr fontId="2"/>
  <pageMargins left="0.74803149606299213" right="0.74803149606299213" top="0.59055118110236227" bottom="0.59055118110236227" header="0.51181102362204722" footer="0.11811023622047245"/>
  <pageSetup paperSize="9" fitToWidth="0" orientation="portrait" r:id="rId1"/>
  <headerFooter alignWithMargins="0">
    <oddFooter>&amp;L&amp;F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909A-38E0-4DE6-A173-CAC6B1368D6D}">
  <sheetPr>
    <tabColor rgb="FFFF0000"/>
    <pageSetUpPr fitToPage="1"/>
  </sheetPr>
  <dimension ref="A1:H70"/>
  <sheetViews>
    <sheetView topLeftCell="A25" workbookViewId="0">
      <selection activeCell="B67" sqref="B67"/>
    </sheetView>
  </sheetViews>
  <sheetFormatPr defaultRowHeight="13.2" x14ac:dyDescent="0.2"/>
  <cols>
    <col min="1" max="1" width="41.44140625" style="1" customWidth="1"/>
    <col min="2" max="2" width="18.21875" style="1" customWidth="1"/>
    <col min="3" max="3" width="15.33203125" style="1" customWidth="1"/>
    <col min="4" max="4" width="10.109375" style="1" customWidth="1"/>
    <col min="5" max="5" width="18.109375" style="1" customWidth="1"/>
    <col min="6" max="6" width="12.33203125" style="1" customWidth="1"/>
    <col min="7" max="7" width="13.21875" style="1" bestFit="1" customWidth="1"/>
    <col min="8" max="8" width="10.88671875" style="1" customWidth="1"/>
    <col min="9" max="10" width="3.6640625" style="1" customWidth="1"/>
    <col min="11" max="16384" width="8.88671875" style="1"/>
  </cols>
  <sheetData>
    <row r="1" spans="1:5" x14ac:dyDescent="0.2">
      <c r="A1" s="189" t="s">
        <v>287</v>
      </c>
      <c r="B1" s="189"/>
      <c r="C1" s="189"/>
      <c r="D1" s="189"/>
      <c r="E1" s="189"/>
    </row>
    <row r="2" spans="1:5" x14ac:dyDescent="0.2">
      <c r="A2" s="33" t="s">
        <v>177</v>
      </c>
      <c r="B2" s="33"/>
      <c r="C2" s="33"/>
      <c r="D2" s="33"/>
      <c r="E2" s="33"/>
    </row>
    <row r="3" spans="1:5" x14ac:dyDescent="0.2">
      <c r="A3" s="33" t="s">
        <v>176</v>
      </c>
      <c r="B3" s="33"/>
      <c r="C3" s="33"/>
      <c r="D3" s="33"/>
      <c r="E3" s="33"/>
    </row>
    <row r="4" spans="1:5" x14ac:dyDescent="0.2">
      <c r="C4" s="5"/>
      <c r="D4" s="5"/>
      <c r="E4" s="5"/>
    </row>
    <row r="5" spans="1:5" x14ac:dyDescent="0.2">
      <c r="A5" s="139" t="s">
        <v>0</v>
      </c>
      <c r="B5" s="139"/>
      <c r="C5" s="139"/>
      <c r="D5" s="139"/>
      <c r="E5" s="139"/>
    </row>
    <row r="6" spans="1:5" x14ac:dyDescent="0.2">
      <c r="A6" s="9" t="s">
        <v>1</v>
      </c>
      <c r="B6" s="9" t="s">
        <v>88</v>
      </c>
      <c r="C6" s="284" t="s">
        <v>2</v>
      </c>
      <c r="D6" s="284"/>
      <c r="E6" s="284"/>
    </row>
    <row r="7" spans="1:5" x14ac:dyDescent="0.2">
      <c r="A7" s="11" t="s">
        <v>3</v>
      </c>
      <c r="B7" s="34">
        <f>SUM(B8,B9,B10,B11,B12)</f>
        <v>26350000</v>
      </c>
      <c r="C7" s="73"/>
      <c r="D7" s="74"/>
      <c r="E7" s="75"/>
    </row>
    <row r="8" spans="1:5" x14ac:dyDescent="0.2">
      <c r="A8" s="11" t="s">
        <v>183</v>
      </c>
      <c r="B8" s="35">
        <f>'事業計画 (2年度)'!AF18</f>
        <v>3500000</v>
      </c>
      <c r="C8" s="115" t="s">
        <v>182</v>
      </c>
      <c r="D8" s="116"/>
      <c r="E8" s="117"/>
    </row>
    <row r="9" spans="1:5" x14ac:dyDescent="0.2">
      <c r="A9" s="11" t="s">
        <v>184</v>
      </c>
      <c r="B9" s="37">
        <f>'事業計画 (2年度)'!Q103</f>
        <v>4750000</v>
      </c>
      <c r="C9" s="115" t="s">
        <v>182</v>
      </c>
      <c r="D9" s="116"/>
      <c r="E9" s="117"/>
    </row>
    <row r="10" spans="1:5" x14ac:dyDescent="0.2">
      <c r="A10" s="11" t="s">
        <v>389</v>
      </c>
      <c r="B10" s="37">
        <f>'事業計画 (2年度)'!Q207</f>
        <v>12600000</v>
      </c>
      <c r="C10" s="115" t="s">
        <v>182</v>
      </c>
      <c r="D10" s="116"/>
      <c r="E10" s="117"/>
    </row>
    <row r="11" spans="1:5" x14ac:dyDescent="0.2">
      <c r="A11" s="11" t="s">
        <v>387</v>
      </c>
      <c r="B11" s="37">
        <f>'事業計画 (2年度)'!P275</f>
        <v>5400000</v>
      </c>
      <c r="C11" s="115" t="s">
        <v>182</v>
      </c>
      <c r="D11" s="116"/>
      <c r="E11" s="117"/>
    </row>
    <row r="12" spans="1:5" x14ac:dyDescent="0.2">
      <c r="A12" s="11" t="s">
        <v>388</v>
      </c>
      <c r="B12" s="37">
        <v>100000</v>
      </c>
      <c r="C12" s="115" t="s">
        <v>182</v>
      </c>
      <c r="D12" s="116"/>
      <c r="E12" s="117"/>
    </row>
    <row r="13" spans="1:5" x14ac:dyDescent="0.2">
      <c r="A13" s="11" t="s">
        <v>4</v>
      </c>
      <c r="B13" s="27">
        <f>B14</f>
        <v>960000</v>
      </c>
      <c r="C13" s="115"/>
      <c r="D13" s="116"/>
      <c r="E13" s="117"/>
    </row>
    <row r="14" spans="1:5" x14ac:dyDescent="0.2">
      <c r="A14" s="11" t="s">
        <v>185</v>
      </c>
      <c r="B14" s="37">
        <f>C14*D14*E14</f>
        <v>960000</v>
      </c>
      <c r="C14" s="57">
        <v>20000</v>
      </c>
      <c r="D14" s="56">
        <v>12</v>
      </c>
      <c r="E14" s="58">
        <v>4</v>
      </c>
    </row>
    <row r="15" spans="1:5" x14ac:dyDescent="0.2">
      <c r="A15" s="11" t="s">
        <v>179</v>
      </c>
      <c r="B15" s="34">
        <f>B16+B17</f>
        <v>2000</v>
      </c>
      <c r="C15" s="115"/>
      <c r="D15" s="116"/>
      <c r="E15" s="117"/>
    </row>
    <row r="16" spans="1:5" x14ac:dyDescent="0.2">
      <c r="A16" s="11" t="s">
        <v>180</v>
      </c>
      <c r="B16" s="35">
        <v>1000</v>
      </c>
      <c r="C16" s="115"/>
      <c r="D16" s="116"/>
      <c r="E16" s="117"/>
    </row>
    <row r="17" spans="1:5" x14ac:dyDescent="0.2">
      <c r="A17" s="11" t="s">
        <v>181</v>
      </c>
      <c r="B17" s="35">
        <v>1000</v>
      </c>
      <c r="C17" s="76"/>
      <c r="D17" s="77"/>
      <c r="E17" s="78"/>
    </row>
    <row r="18" spans="1:5" x14ac:dyDescent="0.2">
      <c r="A18" s="9" t="s">
        <v>5</v>
      </c>
      <c r="B18" s="12">
        <f>SUM(B7,B13,B15)</f>
        <v>27312000</v>
      </c>
      <c r="C18" s="101"/>
      <c r="D18" s="102"/>
      <c r="E18" s="103"/>
    </row>
    <row r="19" spans="1:5" ht="12" customHeight="1" x14ac:dyDescent="0.2"/>
    <row r="20" spans="1:5" x14ac:dyDescent="0.2">
      <c r="A20" s="98" t="s">
        <v>6</v>
      </c>
      <c r="B20" s="99"/>
      <c r="C20" s="99"/>
      <c r="D20" s="99"/>
      <c r="E20" s="100"/>
    </row>
    <row r="21" spans="1:5" x14ac:dyDescent="0.2">
      <c r="A21" s="36" t="s">
        <v>1</v>
      </c>
      <c r="B21" s="36" t="s">
        <v>88</v>
      </c>
      <c r="C21" s="98" t="s">
        <v>2</v>
      </c>
      <c r="D21" s="99"/>
      <c r="E21" s="100"/>
    </row>
    <row r="22" spans="1:5" x14ac:dyDescent="0.2">
      <c r="A22" s="3" t="s">
        <v>7</v>
      </c>
      <c r="B22" s="46"/>
      <c r="C22" s="73"/>
      <c r="D22" s="74"/>
      <c r="E22" s="75"/>
    </row>
    <row r="23" spans="1:5" x14ac:dyDescent="0.2">
      <c r="A23" s="13" t="s">
        <v>32</v>
      </c>
      <c r="B23" s="47">
        <f>B24+B25</f>
        <v>3261600</v>
      </c>
      <c r="C23" s="115"/>
      <c r="D23" s="116"/>
      <c r="E23" s="117"/>
    </row>
    <row r="24" spans="1:5" x14ac:dyDescent="0.2">
      <c r="A24" s="15" t="s">
        <v>30</v>
      </c>
      <c r="B24" s="53">
        <f>'事業計画 (2年度)'!Z18</f>
        <v>2975000</v>
      </c>
      <c r="C24" s="115" t="s">
        <v>182</v>
      </c>
      <c r="D24" s="116"/>
      <c r="E24" s="117"/>
    </row>
    <row r="25" spans="1:5" x14ac:dyDescent="0.2">
      <c r="A25" s="15" t="s">
        <v>31</v>
      </c>
      <c r="B25" s="52">
        <f>'費用配賦 (2年度)'!F25</f>
        <v>286600</v>
      </c>
      <c r="C25" s="115" t="s">
        <v>471</v>
      </c>
      <c r="D25" s="116"/>
      <c r="E25" s="117"/>
    </row>
    <row r="26" spans="1:5" x14ac:dyDescent="0.2">
      <c r="A26" s="15" t="s">
        <v>33</v>
      </c>
      <c r="B26" s="54">
        <f>'事業計画 (2年度)'!Q126</f>
        <v>4750000</v>
      </c>
      <c r="C26" s="115" t="s">
        <v>182</v>
      </c>
      <c r="D26" s="116"/>
      <c r="E26" s="117"/>
    </row>
    <row r="27" spans="1:5" x14ac:dyDescent="0.2">
      <c r="A27" s="15" t="s">
        <v>386</v>
      </c>
      <c r="B27" s="54">
        <f>'事業計画 (2年度)'!Q240</f>
        <v>12600000</v>
      </c>
      <c r="C27" s="115" t="s">
        <v>182</v>
      </c>
      <c r="D27" s="116"/>
      <c r="E27" s="117"/>
    </row>
    <row r="28" spans="1:5" x14ac:dyDescent="0.2">
      <c r="A28" s="13" t="s">
        <v>383</v>
      </c>
      <c r="B28" s="54">
        <f>'事業計画 (2年度)'!P291</f>
        <v>3173200</v>
      </c>
      <c r="C28" s="115" t="s">
        <v>182</v>
      </c>
      <c r="D28" s="116"/>
      <c r="E28" s="117"/>
    </row>
    <row r="29" spans="1:5" x14ac:dyDescent="0.2">
      <c r="A29" s="13" t="s">
        <v>473</v>
      </c>
      <c r="B29" s="52">
        <f>'事業計画 (2年度)'!P321</f>
        <v>1006600</v>
      </c>
      <c r="C29" s="115" t="s">
        <v>182</v>
      </c>
      <c r="D29" s="116"/>
      <c r="E29" s="117"/>
    </row>
    <row r="30" spans="1:5" x14ac:dyDescent="0.2">
      <c r="A30" s="13" t="s">
        <v>384</v>
      </c>
      <c r="B30" s="54">
        <f>SUM(B31:B32)</f>
        <v>157320</v>
      </c>
      <c r="C30" s="115"/>
      <c r="D30" s="116"/>
      <c r="E30" s="117"/>
    </row>
    <row r="31" spans="1:5" x14ac:dyDescent="0.2">
      <c r="A31" s="15" t="s">
        <v>30</v>
      </c>
      <c r="B31" s="53">
        <f>'事業計画 (2年度)'!AA326</f>
        <v>100000</v>
      </c>
      <c r="C31" s="115" t="s">
        <v>182</v>
      </c>
      <c r="D31" s="116"/>
      <c r="E31" s="117"/>
    </row>
    <row r="32" spans="1:5" x14ac:dyDescent="0.2">
      <c r="A32" s="15" t="s">
        <v>31</v>
      </c>
      <c r="B32" s="52">
        <f>'費用配賦 (2年度)'!AB25</f>
        <v>57320</v>
      </c>
      <c r="C32" s="115" t="s">
        <v>471</v>
      </c>
      <c r="D32" s="116"/>
      <c r="E32" s="117"/>
    </row>
    <row r="33" spans="1:7" x14ac:dyDescent="0.2">
      <c r="A33" s="13" t="s">
        <v>385</v>
      </c>
      <c r="B33" s="54">
        <f>'事業計画 (2年度)'!AA335</f>
        <v>20000</v>
      </c>
      <c r="C33" s="115" t="s">
        <v>182</v>
      </c>
      <c r="D33" s="116"/>
      <c r="E33" s="117"/>
    </row>
    <row r="34" spans="1:7" x14ac:dyDescent="0.2">
      <c r="A34" s="13" t="s">
        <v>35</v>
      </c>
      <c r="B34" s="54">
        <f>SUM(B23,B26,B27,B28,B30,B33)</f>
        <v>23962120</v>
      </c>
      <c r="C34" s="115"/>
      <c r="D34" s="116"/>
      <c r="E34" s="117"/>
    </row>
    <row r="35" spans="1:7" x14ac:dyDescent="0.2">
      <c r="A35" s="13"/>
      <c r="B35" s="52"/>
      <c r="C35" s="115"/>
      <c r="D35" s="116"/>
      <c r="E35" s="117"/>
    </row>
    <row r="36" spans="1:7" x14ac:dyDescent="0.2">
      <c r="A36" s="11" t="s">
        <v>34</v>
      </c>
      <c r="B36" s="48"/>
      <c r="C36" s="115"/>
      <c r="D36" s="116"/>
      <c r="E36" s="117"/>
      <c r="G36" s="69"/>
    </row>
    <row r="37" spans="1:7" x14ac:dyDescent="0.2">
      <c r="A37" s="11" t="s">
        <v>155</v>
      </c>
      <c r="B37" s="48"/>
      <c r="C37" s="115"/>
      <c r="D37" s="116"/>
      <c r="E37" s="117"/>
    </row>
    <row r="38" spans="1:7" x14ac:dyDescent="0.2">
      <c r="A38" s="11" t="s">
        <v>156</v>
      </c>
      <c r="B38" s="48">
        <f>C38*D38*2</f>
        <v>3840000</v>
      </c>
      <c r="C38" s="55">
        <v>160000</v>
      </c>
      <c r="D38" s="56">
        <v>12</v>
      </c>
      <c r="E38" s="58">
        <v>2</v>
      </c>
    </row>
    <row r="39" spans="1:7" x14ac:dyDescent="0.2">
      <c r="A39" s="11"/>
      <c r="B39" s="48">
        <f>C39*D39</f>
        <v>960000</v>
      </c>
      <c r="C39" s="55">
        <v>80000</v>
      </c>
      <c r="D39" s="56">
        <v>12</v>
      </c>
      <c r="E39" s="14"/>
    </row>
    <row r="40" spans="1:7" x14ac:dyDescent="0.2">
      <c r="A40" s="11" t="s">
        <v>157</v>
      </c>
      <c r="B40" s="48">
        <v>72000</v>
      </c>
      <c r="C40" s="55"/>
      <c r="D40" s="2"/>
      <c r="E40" s="14"/>
    </row>
    <row r="41" spans="1:7" x14ac:dyDescent="0.2">
      <c r="A41" s="11" t="s">
        <v>158</v>
      </c>
      <c r="B41" s="48">
        <v>24000</v>
      </c>
      <c r="C41" s="55"/>
      <c r="D41" s="2"/>
      <c r="E41" s="14"/>
    </row>
    <row r="42" spans="1:7" x14ac:dyDescent="0.2">
      <c r="A42" s="32" t="s">
        <v>159</v>
      </c>
      <c r="B42" s="48"/>
      <c r="C42" s="55"/>
      <c r="D42" s="2"/>
      <c r="E42" s="14"/>
    </row>
    <row r="43" spans="1:7" x14ac:dyDescent="0.2">
      <c r="A43" s="13" t="s">
        <v>160</v>
      </c>
      <c r="B43" s="48">
        <f t="shared" ref="B43:B48" si="0">C43*D43</f>
        <v>30000</v>
      </c>
      <c r="C43" s="55">
        <v>2500</v>
      </c>
      <c r="D43" s="56">
        <v>12</v>
      </c>
      <c r="E43" s="14"/>
    </row>
    <row r="44" spans="1:7" x14ac:dyDescent="0.2">
      <c r="A44" s="13" t="s">
        <v>161</v>
      </c>
      <c r="B44" s="48">
        <f t="shared" si="0"/>
        <v>30000</v>
      </c>
      <c r="C44" s="55">
        <v>2500</v>
      </c>
      <c r="D44" s="56">
        <v>12</v>
      </c>
      <c r="E44" s="14"/>
    </row>
    <row r="45" spans="1:7" x14ac:dyDescent="0.2">
      <c r="A45" s="13" t="s">
        <v>162</v>
      </c>
      <c r="B45" s="48">
        <f t="shared" si="0"/>
        <v>36000</v>
      </c>
      <c r="C45" s="55">
        <v>3000</v>
      </c>
      <c r="D45" s="56">
        <v>12</v>
      </c>
      <c r="E45" s="14"/>
    </row>
    <row r="46" spans="1:7" x14ac:dyDescent="0.2">
      <c r="A46" s="13" t="s">
        <v>163</v>
      </c>
      <c r="B46" s="48">
        <f t="shared" si="0"/>
        <v>600000</v>
      </c>
      <c r="C46" s="55">
        <v>50000</v>
      </c>
      <c r="D46" s="56">
        <v>12</v>
      </c>
      <c r="E46" s="14"/>
    </row>
    <row r="47" spans="1:7" x14ac:dyDescent="0.2">
      <c r="A47" s="13" t="s">
        <v>164</v>
      </c>
      <c r="B47" s="48">
        <f t="shared" si="0"/>
        <v>30000</v>
      </c>
      <c r="C47" s="55">
        <v>2500</v>
      </c>
      <c r="D47" s="56">
        <v>12</v>
      </c>
      <c r="E47" s="14"/>
    </row>
    <row r="48" spans="1:7" x14ac:dyDescent="0.2">
      <c r="A48" s="13" t="s">
        <v>165</v>
      </c>
      <c r="B48" s="48">
        <f t="shared" si="0"/>
        <v>30000</v>
      </c>
      <c r="C48" s="55">
        <v>2500</v>
      </c>
      <c r="D48" s="56">
        <v>12</v>
      </c>
      <c r="E48" s="14"/>
    </row>
    <row r="49" spans="1:8" x14ac:dyDescent="0.2">
      <c r="A49" s="13" t="s">
        <v>166</v>
      </c>
      <c r="B49" s="48">
        <v>60000</v>
      </c>
      <c r="C49" s="55"/>
      <c r="D49" s="2"/>
      <c r="E49" s="14"/>
    </row>
    <row r="50" spans="1:8" x14ac:dyDescent="0.2">
      <c r="A50" s="13" t="s">
        <v>167</v>
      </c>
      <c r="B50" s="48">
        <v>20000</v>
      </c>
      <c r="C50" s="13" t="s">
        <v>36</v>
      </c>
      <c r="E50" s="14"/>
      <c r="G50" s="69"/>
      <c r="H50" s="69"/>
    </row>
    <row r="51" spans="1:8" x14ac:dyDescent="0.2">
      <c r="A51" s="13" t="s">
        <v>168</v>
      </c>
      <c r="B51" s="48">
        <v>50000</v>
      </c>
      <c r="C51" s="13" t="s">
        <v>38</v>
      </c>
      <c r="D51" s="26"/>
      <c r="E51" s="43"/>
    </row>
    <row r="52" spans="1:8" x14ac:dyDescent="0.2">
      <c r="A52" s="13" t="s">
        <v>169</v>
      </c>
      <c r="B52" s="48"/>
      <c r="C52" s="285"/>
      <c r="D52" s="286"/>
      <c r="E52" s="287"/>
    </row>
    <row r="53" spans="1:8" x14ac:dyDescent="0.2">
      <c r="A53" s="13" t="s">
        <v>170</v>
      </c>
      <c r="B53" s="48">
        <v>5000</v>
      </c>
      <c r="C53" s="285"/>
      <c r="D53" s="286"/>
      <c r="E53" s="287"/>
    </row>
    <row r="54" spans="1:8" x14ac:dyDescent="0.2">
      <c r="A54" s="13" t="s">
        <v>171</v>
      </c>
      <c r="B54" s="48">
        <v>20000</v>
      </c>
      <c r="C54" s="285"/>
      <c r="D54" s="286"/>
      <c r="E54" s="287"/>
    </row>
    <row r="55" spans="1:8" x14ac:dyDescent="0.2">
      <c r="A55" s="13" t="s">
        <v>172</v>
      </c>
      <c r="B55" s="49"/>
      <c r="C55" s="285"/>
      <c r="D55" s="286"/>
      <c r="E55" s="287"/>
    </row>
    <row r="56" spans="1:8" x14ac:dyDescent="0.2">
      <c r="A56" s="15" t="s">
        <v>173</v>
      </c>
      <c r="B56" s="48">
        <f>'費用配賦 (2年度)'!F25*-1</f>
        <v>-286600</v>
      </c>
      <c r="C56" s="285"/>
      <c r="D56" s="286"/>
      <c r="E56" s="287"/>
    </row>
    <row r="57" spans="1:8" x14ac:dyDescent="0.2">
      <c r="A57" s="15" t="s">
        <v>174</v>
      </c>
      <c r="B57" s="48">
        <f>SUM('費用配賦 (2年度)'!H25,'費用配賦 (2年度)'!J25,'費用配賦 (2年度)'!L25,'費用配賦 (2年度)'!N25)*-1</f>
        <v>-802480</v>
      </c>
      <c r="C57" s="285"/>
      <c r="D57" s="286"/>
      <c r="E57" s="287"/>
    </row>
    <row r="58" spans="1:8" x14ac:dyDescent="0.2">
      <c r="A58" s="15" t="s">
        <v>402</v>
      </c>
      <c r="B58" s="48">
        <f>SUM('費用配賦 (2年度)'!P25,'費用配賦 (2年度)'!R25,'費用配賦 (2年度)'!T25,'費用配賦 (2年度)'!V25)*-1</f>
        <v>-2006200</v>
      </c>
      <c r="C58" s="285"/>
      <c r="D58" s="286"/>
      <c r="E58" s="287"/>
    </row>
    <row r="59" spans="1:8" x14ac:dyDescent="0.2">
      <c r="A59" s="15" t="s">
        <v>391</v>
      </c>
      <c r="B59" s="48">
        <f>SUM('費用配賦 (2年度)'!X25,'費用配賦 (2年度)'!Z25)*-1</f>
        <v>-859800</v>
      </c>
      <c r="C59" s="285"/>
      <c r="D59" s="286"/>
      <c r="E59" s="287"/>
      <c r="G59" s="69"/>
    </row>
    <row r="60" spans="1:8" x14ac:dyDescent="0.2">
      <c r="A60" s="15" t="s">
        <v>421</v>
      </c>
      <c r="B60" s="48">
        <f>'費用配賦 (2年度)'!AB25*-1</f>
        <v>-57320</v>
      </c>
      <c r="C60" s="285"/>
      <c r="D60" s="286"/>
      <c r="E60" s="287"/>
      <c r="G60" s="69"/>
    </row>
    <row r="61" spans="1:8" x14ac:dyDescent="0.2">
      <c r="A61" s="15"/>
      <c r="B61" s="48"/>
      <c r="C61" s="285"/>
      <c r="D61" s="286"/>
      <c r="E61" s="287"/>
    </row>
    <row r="62" spans="1:8" x14ac:dyDescent="0.2">
      <c r="A62" s="13" t="s">
        <v>8</v>
      </c>
      <c r="B62" s="50"/>
      <c r="C62" s="115"/>
      <c r="D62" s="116"/>
      <c r="E62" s="117"/>
    </row>
    <row r="63" spans="1:8" x14ac:dyDescent="0.2">
      <c r="A63" s="13" t="s">
        <v>10</v>
      </c>
      <c r="B63" s="50">
        <v>5000</v>
      </c>
      <c r="C63" s="115"/>
      <c r="D63" s="116"/>
      <c r="E63" s="117"/>
    </row>
    <row r="64" spans="1:8" x14ac:dyDescent="0.2">
      <c r="A64" s="13"/>
      <c r="B64" s="50"/>
      <c r="C64" s="115"/>
      <c r="D64" s="116"/>
      <c r="E64" s="117"/>
    </row>
    <row r="65" spans="1:7" x14ac:dyDescent="0.2">
      <c r="A65" s="13" t="s">
        <v>37</v>
      </c>
      <c r="B65" s="50"/>
      <c r="C65" s="115"/>
      <c r="D65" s="116"/>
      <c r="E65" s="117"/>
    </row>
    <row r="66" spans="1:7" x14ac:dyDescent="0.2">
      <c r="A66" s="13" t="s">
        <v>302</v>
      </c>
      <c r="B66" s="50">
        <f>ROUNDDOWN(C66*0.22,-3)+71000</f>
        <v>399000</v>
      </c>
      <c r="C66" s="59">
        <f>B18-SUM(B34,SUM(B38:B59),B63)</f>
        <v>1492960</v>
      </c>
      <c r="D66" s="61" t="s">
        <v>300</v>
      </c>
      <c r="E66" s="60">
        <f>ROUNDDOWN(C66*0.22,-3)</f>
        <v>328000</v>
      </c>
      <c r="F66" s="70"/>
    </row>
    <row r="67" spans="1:7" x14ac:dyDescent="0.2">
      <c r="A67" s="13"/>
      <c r="B67" s="50"/>
      <c r="C67" s="115" t="s">
        <v>301</v>
      </c>
      <c r="D67" s="116"/>
      <c r="E67" s="117"/>
    </row>
    <row r="68" spans="1:7" x14ac:dyDescent="0.2">
      <c r="A68" s="13" t="s">
        <v>9</v>
      </c>
      <c r="B68" s="50"/>
      <c r="C68" s="115"/>
      <c r="D68" s="116"/>
      <c r="E68" s="117"/>
    </row>
    <row r="69" spans="1:7" x14ac:dyDescent="0.2">
      <c r="A69" s="13"/>
      <c r="B69" s="50">
        <f>B18-SUM(B34,SUM(B38:B59),B63,B66)</f>
        <v>1093960</v>
      </c>
      <c r="C69" s="76"/>
      <c r="D69" s="77"/>
      <c r="E69" s="78"/>
    </row>
    <row r="70" spans="1:7" x14ac:dyDescent="0.2">
      <c r="A70" s="10" t="s">
        <v>5</v>
      </c>
      <c r="B70" s="51">
        <f>B18</f>
        <v>27312000</v>
      </c>
      <c r="C70" s="101"/>
      <c r="D70" s="102"/>
      <c r="E70" s="103"/>
      <c r="G70" s="70"/>
    </row>
  </sheetData>
  <mergeCells count="50">
    <mergeCell ref="A1:E1"/>
    <mergeCell ref="C35:E35"/>
    <mergeCell ref="C36:E36"/>
    <mergeCell ref="C60:E60"/>
    <mergeCell ref="C57:E57"/>
    <mergeCell ref="C58:E58"/>
    <mergeCell ref="C59:E59"/>
    <mergeCell ref="C56:E56"/>
    <mergeCell ref="C52:E52"/>
    <mergeCell ref="C53:E53"/>
    <mergeCell ref="C54:E54"/>
    <mergeCell ref="C55:E55"/>
    <mergeCell ref="C37:E37"/>
    <mergeCell ref="C28:E28"/>
    <mergeCell ref="C30:E30"/>
    <mergeCell ref="C33:E33"/>
    <mergeCell ref="C68:E68"/>
    <mergeCell ref="C69:E69"/>
    <mergeCell ref="C70:E70"/>
    <mergeCell ref="C61:E61"/>
    <mergeCell ref="C62:E62"/>
    <mergeCell ref="C63:E63"/>
    <mergeCell ref="C64:E64"/>
    <mergeCell ref="C65:E65"/>
    <mergeCell ref="C67:E67"/>
    <mergeCell ref="C34:E34"/>
    <mergeCell ref="C29:E29"/>
    <mergeCell ref="C31:E31"/>
    <mergeCell ref="C32:E32"/>
    <mergeCell ref="C25:E25"/>
    <mergeCell ref="C26:E26"/>
    <mergeCell ref="C27:E27"/>
    <mergeCell ref="C11:E11"/>
    <mergeCell ref="C12:E12"/>
    <mergeCell ref="C10:E10"/>
    <mergeCell ref="C15:E15"/>
    <mergeCell ref="C16:E16"/>
    <mergeCell ref="A5:E5"/>
    <mergeCell ref="C6:E6"/>
    <mergeCell ref="C7:E7"/>
    <mergeCell ref="C8:E8"/>
    <mergeCell ref="C9:E9"/>
    <mergeCell ref="C21:E21"/>
    <mergeCell ref="C22:E22"/>
    <mergeCell ref="C23:E23"/>
    <mergeCell ref="C24:E24"/>
    <mergeCell ref="C13:E13"/>
    <mergeCell ref="C17:E17"/>
    <mergeCell ref="C18:E18"/>
    <mergeCell ref="A20:E20"/>
  </mergeCells>
  <phoneticPr fontId="2"/>
  <printOptions horizontalCentered="1"/>
  <pageMargins left="0.9055118110236221" right="0.9055118110236221" top="0.59055118110236227" bottom="0.39370078740157483" header="0.51181102362204722" footer="0.11811023622047245"/>
  <pageSetup paperSize="9" scale="81" fitToWidth="0" orientation="portrait" r:id="rId1"/>
  <headerFooter alignWithMargins="0">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12D1-D2AE-490B-836C-A847919FDBF0}">
  <sheetPr>
    <tabColor rgb="FFFFFF00"/>
    <pageSetUpPr fitToPage="1"/>
  </sheetPr>
  <dimension ref="B2:AE30"/>
  <sheetViews>
    <sheetView zoomScaleNormal="100" workbookViewId="0">
      <selection activeCell="C182" sqref="C182:O182"/>
    </sheetView>
  </sheetViews>
  <sheetFormatPr defaultColWidth="9" defaultRowHeight="13.2" x14ac:dyDescent="0.2"/>
  <cols>
    <col min="1" max="1" width="9" style="1"/>
    <col min="2" max="2" width="12.109375" style="1" customWidth="1"/>
    <col min="3" max="3" width="10.109375" style="1" customWidth="1"/>
    <col min="4" max="4" width="9" style="1"/>
    <col min="5" max="5" width="5.44140625" style="1" customWidth="1"/>
    <col min="6" max="6" width="8.6640625" style="1" customWidth="1"/>
    <col min="7" max="7" width="5.33203125" style="1" customWidth="1"/>
    <col min="8" max="8" width="8.6640625" style="1" customWidth="1"/>
    <col min="9" max="9" width="5.6640625" style="1" customWidth="1"/>
    <col min="10" max="10" width="9" style="1"/>
    <col min="11" max="11" width="5" style="1" customWidth="1"/>
    <col min="12" max="12" width="9" style="1"/>
    <col min="13" max="13" width="5.21875" style="1" customWidth="1"/>
    <col min="14" max="14" width="8.6640625" style="1" customWidth="1"/>
    <col min="15" max="15" width="5.33203125" style="1" customWidth="1"/>
    <col min="16" max="16" width="8.6640625" style="1" customWidth="1"/>
    <col min="17" max="17" width="5.6640625" style="1" customWidth="1"/>
    <col min="18" max="18" width="9" style="1"/>
    <col min="19" max="19" width="5" style="1" customWidth="1"/>
    <col min="20" max="20" width="9" style="1"/>
    <col min="21" max="21" width="5.21875" style="1" customWidth="1"/>
    <col min="22" max="22" width="8.6640625" style="1" customWidth="1"/>
    <col min="23" max="23" width="5.44140625" style="1" customWidth="1"/>
    <col min="24" max="24" width="8.21875" style="1" customWidth="1"/>
    <col min="25" max="25" width="5.44140625" style="1" customWidth="1"/>
    <col min="26" max="26" width="8.21875" style="1" customWidth="1"/>
    <col min="27" max="27" width="5.44140625" style="1" customWidth="1"/>
    <col min="28" max="28" width="8.21875" style="1" customWidth="1"/>
    <col min="29" max="29" width="5.44140625" style="1" customWidth="1"/>
    <col min="30" max="30" width="8.44140625" style="1" customWidth="1"/>
    <col min="31" max="31" width="9.21875" style="1" bestFit="1" customWidth="1"/>
    <col min="32" max="16384" width="9" style="1"/>
  </cols>
  <sheetData>
    <row r="2" spans="2:30" x14ac:dyDescent="0.2">
      <c r="B2" s="1" t="s">
        <v>28</v>
      </c>
    </row>
    <row r="3" spans="2:30" ht="19.2" x14ac:dyDescent="0.2">
      <c r="B3" s="289" t="s">
        <v>288</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row>
    <row r="4" spans="2:30" x14ac:dyDescent="0.2">
      <c r="B4" s="189" t="s">
        <v>178</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row>
    <row r="5" spans="2:30" x14ac:dyDescent="0.2">
      <c r="B5" s="189" t="s">
        <v>175</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row>
    <row r="6" spans="2:30" x14ac:dyDescent="0.2">
      <c r="AD6" s="1" t="s">
        <v>17</v>
      </c>
    </row>
    <row r="7" spans="2:30" ht="13.5" customHeight="1" x14ac:dyDescent="0.2">
      <c r="B7" s="290" t="s">
        <v>1</v>
      </c>
      <c r="C7" s="290" t="s">
        <v>11</v>
      </c>
      <c r="D7" s="290" t="s">
        <v>12</v>
      </c>
      <c r="E7" s="293" t="s">
        <v>29</v>
      </c>
      <c r="F7" s="294"/>
      <c r="G7" s="297" t="s">
        <v>18</v>
      </c>
      <c r="H7" s="298"/>
      <c r="I7" s="298"/>
      <c r="J7" s="298"/>
      <c r="K7" s="298"/>
      <c r="L7" s="298"/>
      <c r="M7" s="298"/>
      <c r="N7" s="299"/>
      <c r="O7" s="297" t="s">
        <v>390</v>
      </c>
      <c r="P7" s="298"/>
      <c r="Q7" s="298"/>
      <c r="R7" s="298"/>
      <c r="S7" s="298"/>
      <c r="T7" s="298"/>
      <c r="U7" s="298"/>
      <c r="V7" s="299"/>
      <c r="W7" s="297" t="s">
        <v>289</v>
      </c>
      <c r="X7" s="298"/>
      <c r="Y7" s="298"/>
      <c r="Z7" s="299"/>
      <c r="AA7" s="293" t="s">
        <v>14</v>
      </c>
      <c r="AB7" s="294"/>
      <c r="AC7" s="293" t="s">
        <v>13</v>
      </c>
      <c r="AD7" s="294"/>
    </row>
    <row r="8" spans="2:30" x14ac:dyDescent="0.2">
      <c r="B8" s="291"/>
      <c r="C8" s="291"/>
      <c r="D8" s="291"/>
      <c r="E8" s="295"/>
      <c r="F8" s="296"/>
      <c r="G8" s="297" t="s">
        <v>19</v>
      </c>
      <c r="H8" s="299"/>
      <c r="I8" s="297" t="s">
        <v>20</v>
      </c>
      <c r="J8" s="299"/>
      <c r="K8" s="297" t="s">
        <v>21</v>
      </c>
      <c r="L8" s="299"/>
      <c r="M8" s="297" t="s">
        <v>22</v>
      </c>
      <c r="N8" s="299"/>
      <c r="O8" s="297" t="s">
        <v>19</v>
      </c>
      <c r="P8" s="299"/>
      <c r="Q8" s="297" t="s">
        <v>20</v>
      </c>
      <c r="R8" s="299"/>
      <c r="S8" s="297" t="s">
        <v>21</v>
      </c>
      <c r="T8" s="299"/>
      <c r="U8" s="297" t="s">
        <v>22</v>
      </c>
      <c r="V8" s="299"/>
      <c r="W8" s="295" t="s">
        <v>291</v>
      </c>
      <c r="X8" s="296"/>
      <c r="Y8" s="295" t="s">
        <v>19</v>
      </c>
      <c r="Z8" s="296"/>
      <c r="AA8" s="295"/>
      <c r="AB8" s="296"/>
      <c r="AC8" s="295"/>
      <c r="AD8" s="296"/>
    </row>
    <row r="9" spans="2:30" x14ac:dyDescent="0.2">
      <c r="B9" s="292"/>
      <c r="C9" s="292"/>
      <c r="D9" s="292"/>
      <c r="E9" s="19" t="s">
        <v>15</v>
      </c>
      <c r="F9" s="19" t="s">
        <v>16</v>
      </c>
      <c r="G9" s="19" t="s">
        <v>15</v>
      </c>
      <c r="H9" s="19" t="s">
        <v>16</v>
      </c>
      <c r="I9" s="19" t="s">
        <v>15</v>
      </c>
      <c r="J9" s="19" t="s">
        <v>16</v>
      </c>
      <c r="K9" s="19" t="s">
        <v>15</v>
      </c>
      <c r="L9" s="19" t="s">
        <v>16</v>
      </c>
      <c r="M9" s="19" t="s">
        <v>15</v>
      </c>
      <c r="N9" s="19" t="s">
        <v>16</v>
      </c>
      <c r="O9" s="19" t="s">
        <v>15</v>
      </c>
      <c r="P9" s="19" t="s">
        <v>16</v>
      </c>
      <c r="Q9" s="19" t="s">
        <v>15</v>
      </c>
      <c r="R9" s="19" t="s">
        <v>16</v>
      </c>
      <c r="S9" s="19" t="s">
        <v>15</v>
      </c>
      <c r="T9" s="19" t="s">
        <v>16</v>
      </c>
      <c r="U9" s="19" t="s">
        <v>15</v>
      </c>
      <c r="V9" s="19" t="s">
        <v>16</v>
      </c>
      <c r="W9" s="19" t="s">
        <v>15</v>
      </c>
      <c r="X9" s="19" t="s">
        <v>16</v>
      </c>
      <c r="Y9" s="19" t="s">
        <v>15</v>
      </c>
      <c r="Z9" s="19" t="s">
        <v>16</v>
      </c>
      <c r="AA9" s="19" t="s">
        <v>15</v>
      </c>
      <c r="AB9" s="19" t="s">
        <v>16</v>
      </c>
      <c r="AC9" s="19" t="s">
        <v>15</v>
      </c>
      <c r="AD9" s="19" t="s">
        <v>16</v>
      </c>
    </row>
    <row r="10" spans="2:30" x14ac:dyDescent="0.2">
      <c r="B10" s="45" t="str">
        <f>'収支予算 (2年度)'!A37</f>
        <v>　１．人件費</v>
      </c>
      <c r="C10" s="44"/>
      <c r="D10" s="44"/>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2:30" x14ac:dyDescent="0.2">
      <c r="B11" s="45" t="str">
        <f>'収支予算 (2年度)'!A38</f>
        <v>　　(1)職員給料</v>
      </c>
      <c r="C11" s="21">
        <f>'収支予算 (2年度)'!B38</f>
        <v>3840000</v>
      </c>
      <c r="D11" s="20" t="s">
        <v>23</v>
      </c>
      <c r="E11" s="22">
        <v>0.05</v>
      </c>
      <c r="F11" s="23">
        <f t="shared" ref="F11:F23" si="0">C11*E11</f>
        <v>192000</v>
      </c>
      <c r="G11" s="22">
        <v>0</v>
      </c>
      <c r="H11" s="23">
        <f>$C11*G11</f>
        <v>0</v>
      </c>
      <c r="I11" s="22">
        <v>0.01</v>
      </c>
      <c r="J11" s="23">
        <f t="shared" ref="J11:J23" si="1">$C11*I11</f>
        <v>38400</v>
      </c>
      <c r="K11" s="22">
        <v>0.05</v>
      </c>
      <c r="L11" s="23">
        <f t="shared" ref="L11:L23" si="2">$C11*K11</f>
        <v>192000</v>
      </c>
      <c r="M11" s="22">
        <v>0.08</v>
      </c>
      <c r="N11" s="23">
        <f t="shared" ref="N11:N23" si="3">$C11*M11</f>
        <v>307200</v>
      </c>
      <c r="O11" s="22">
        <v>0.05</v>
      </c>
      <c r="P11" s="23">
        <f>$C11*O11</f>
        <v>192000</v>
      </c>
      <c r="Q11" s="22">
        <v>0.05</v>
      </c>
      <c r="R11" s="23">
        <f t="shared" ref="R11:R14" si="4">$C11*Q11</f>
        <v>192000</v>
      </c>
      <c r="S11" s="22">
        <v>0.1</v>
      </c>
      <c r="T11" s="23">
        <f t="shared" ref="T11:T14" si="5">$C11*S11</f>
        <v>384000</v>
      </c>
      <c r="U11" s="22">
        <v>0.15</v>
      </c>
      <c r="V11" s="23">
        <f t="shared" ref="V11:V14" si="6">$C11*U11</f>
        <v>576000</v>
      </c>
      <c r="W11" s="22">
        <v>0.1</v>
      </c>
      <c r="X11" s="23">
        <f t="shared" ref="X11:X23" si="7">$C11*W11</f>
        <v>384000</v>
      </c>
      <c r="Y11" s="22">
        <v>0.05</v>
      </c>
      <c r="Z11" s="23">
        <f t="shared" ref="Z11:Z14" si="8">$C11*Y11</f>
        <v>192000</v>
      </c>
      <c r="AA11" s="22">
        <v>0.01</v>
      </c>
      <c r="AB11" s="23">
        <f t="shared" ref="AB11:AB23" si="9">$C11*AA11</f>
        <v>38400</v>
      </c>
      <c r="AC11" s="22">
        <f>1-SUM(E11,G11,I11,K11,M11,W11,Y11,AA11,O11,Q11,S11,U11)</f>
        <v>0.29999999999999993</v>
      </c>
      <c r="AD11" s="23">
        <f t="shared" ref="AD11:AD23" si="10">$C11*AC11</f>
        <v>1151999.9999999998</v>
      </c>
    </row>
    <row r="12" spans="2:30" x14ac:dyDescent="0.2">
      <c r="B12" s="45"/>
      <c r="C12" s="21">
        <f>'収支予算 (2年度)'!B39</f>
        <v>960000</v>
      </c>
      <c r="D12" s="20"/>
      <c r="E12" s="22">
        <v>0.05</v>
      </c>
      <c r="F12" s="23">
        <f t="shared" ref="F12" si="11">C12*E12</f>
        <v>48000</v>
      </c>
      <c r="G12" s="22">
        <v>0</v>
      </c>
      <c r="H12" s="23">
        <f>$C12*G12</f>
        <v>0</v>
      </c>
      <c r="I12" s="22">
        <v>0.01</v>
      </c>
      <c r="J12" s="23">
        <f t="shared" ref="J12" si="12">$C12*I12</f>
        <v>9600</v>
      </c>
      <c r="K12" s="22">
        <v>0.05</v>
      </c>
      <c r="L12" s="23">
        <f t="shared" ref="L12" si="13">$C12*K12</f>
        <v>48000</v>
      </c>
      <c r="M12" s="22">
        <v>0.08</v>
      </c>
      <c r="N12" s="23">
        <f t="shared" ref="N12" si="14">$C12*M12</f>
        <v>76800</v>
      </c>
      <c r="O12" s="22">
        <v>0.05</v>
      </c>
      <c r="P12" s="23">
        <f>$C12*O12</f>
        <v>48000</v>
      </c>
      <c r="Q12" s="22">
        <v>0.05</v>
      </c>
      <c r="R12" s="23">
        <f t="shared" ref="R12" si="15">$C12*Q12</f>
        <v>48000</v>
      </c>
      <c r="S12" s="22">
        <v>0.1</v>
      </c>
      <c r="T12" s="23">
        <f t="shared" ref="T12" si="16">$C12*S12</f>
        <v>96000</v>
      </c>
      <c r="U12" s="22">
        <v>0.15</v>
      </c>
      <c r="V12" s="23">
        <f t="shared" ref="V12" si="17">$C12*U12</f>
        <v>144000</v>
      </c>
      <c r="W12" s="22">
        <v>0.1</v>
      </c>
      <c r="X12" s="23">
        <f t="shared" ref="X12" si="18">$C12*W12</f>
        <v>96000</v>
      </c>
      <c r="Y12" s="22">
        <v>0.05</v>
      </c>
      <c r="Z12" s="23">
        <f t="shared" ref="Z12" si="19">$C12*Y12</f>
        <v>48000</v>
      </c>
      <c r="AA12" s="22">
        <v>0.01</v>
      </c>
      <c r="AB12" s="23">
        <f t="shared" ref="AB12" si="20">$C12*AA12</f>
        <v>9600</v>
      </c>
      <c r="AC12" s="22">
        <f>1-SUM(E12,G12,I12,K12,M12,W12,Y12,AA12,O12,Q12,S12,U12)</f>
        <v>0.29999999999999993</v>
      </c>
      <c r="AD12" s="23">
        <f t="shared" ref="AD12" si="21">$C12*AC12</f>
        <v>287999.99999999994</v>
      </c>
    </row>
    <row r="13" spans="2:30" x14ac:dyDescent="0.2">
      <c r="B13" s="45" t="str">
        <f>'収支予算 (2年度)'!A40</f>
        <v>　　(2)法定福利費</v>
      </c>
      <c r="C13" s="21">
        <f>'収支予算 (2年度)'!B40</f>
        <v>72000</v>
      </c>
      <c r="D13" s="20" t="s">
        <v>23</v>
      </c>
      <c r="E13" s="22">
        <v>0.05</v>
      </c>
      <c r="F13" s="23">
        <f t="shared" si="0"/>
        <v>3600</v>
      </c>
      <c r="G13" s="22">
        <v>0</v>
      </c>
      <c r="H13" s="23">
        <f t="shared" ref="H13:H23" si="22">$C13*G13</f>
        <v>0</v>
      </c>
      <c r="I13" s="22">
        <v>0.01</v>
      </c>
      <c r="J13" s="23">
        <f t="shared" si="1"/>
        <v>720</v>
      </c>
      <c r="K13" s="22">
        <v>0.05</v>
      </c>
      <c r="L13" s="23">
        <f t="shared" si="2"/>
        <v>3600</v>
      </c>
      <c r="M13" s="22">
        <v>0.08</v>
      </c>
      <c r="N13" s="23">
        <f t="shared" si="3"/>
        <v>5760</v>
      </c>
      <c r="O13" s="22">
        <v>0.05</v>
      </c>
      <c r="P13" s="23">
        <f t="shared" ref="P13:P14" si="23">$C13*O13</f>
        <v>3600</v>
      </c>
      <c r="Q13" s="22">
        <v>0.05</v>
      </c>
      <c r="R13" s="23">
        <f t="shared" si="4"/>
        <v>3600</v>
      </c>
      <c r="S13" s="22">
        <v>0.1</v>
      </c>
      <c r="T13" s="23">
        <f t="shared" si="5"/>
        <v>7200</v>
      </c>
      <c r="U13" s="22">
        <v>0.15</v>
      </c>
      <c r="V13" s="23">
        <f t="shared" si="6"/>
        <v>10800</v>
      </c>
      <c r="W13" s="22">
        <v>0.1</v>
      </c>
      <c r="X13" s="23">
        <f t="shared" si="7"/>
        <v>7200</v>
      </c>
      <c r="Y13" s="22">
        <v>0.05</v>
      </c>
      <c r="Z13" s="23">
        <f t="shared" si="8"/>
        <v>3600</v>
      </c>
      <c r="AA13" s="22">
        <v>0.01</v>
      </c>
      <c r="AB13" s="23">
        <f t="shared" si="9"/>
        <v>720</v>
      </c>
      <c r="AC13" s="22">
        <f t="shared" ref="AC13:AC14" si="24">1-SUM(E13,G13,I13,K13,M13,W13,Y13,AA13,O13,Q13,S13,U13)</f>
        <v>0.29999999999999993</v>
      </c>
      <c r="AD13" s="23">
        <f t="shared" si="10"/>
        <v>21599.999999999996</v>
      </c>
    </row>
    <row r="14" spans="2:30" x14ac:dyDescent="0.2">
      <c r="B14" s="45" t="str">
        <f>'収支予算 (2年度)'!A41</f>
        <v>　　(3)福利厚生費</v>
      </c>
      <c r="C14" s="21">
        <f>'収支予算 (2年度)'!B41</f>
        <v>24000</v>
      </c>
      <c r="D14" s="20" t="s">
        <v>23</v>
      </c>
      <c r="E14" s="22">
        <v>0.05</v>
      </c>
      <c r="F14" s="23">
        <f t="shared" si="0"/>
        <v>1200</v>
      </c>
      <c r="G14" s="22">
        <v>0</v>
      </c>
      <c r="H14" s="23">
        <f t="shared" si="22"/>
        <v>0</v>
      </c>
      <c r="I14" s="22">
        <v>0.01</v>
      </c>
      <c r="J14" s="23">
        <f t="shared" si="1"/>
        <v>240</v>
      </c>
      <c r="K14" s="22">
        <v>0.05</v>
      </c>
      <c r="L14" s="23">
        <f t="shared" si="2"/>
        <v>1200</v>
      </c>
      <c r="M14" s="22">
        <v>0.08</v>
      </c>
      <c r="N14" s="23">
        <f t="shared" si="3"/>
        <v>1920</v>
      </c>
      <c r="O14" s="22">
        <v>0.05</v>
      </c>
      <c r="P14" s="23">
        <f t="shared" si="23"/>
        <v>1200</v>
      </c>
      <c r="Q14" s="22">
        <v>0.05</v>
      </c>
      <c r="R14" s="23">
        <f t="shared" si="4"/>
        <v>1200</v>
      </c>
      <c r="S14" s="22">
        <v>0.1</v>
      </c>
      <c r="T14" s="23">
        <f t="shared" si="5"/>
        <v>2400</v>
      </c>
      <c r="U14" s="22">
        <v>0.15</v>
      </c>
      <c r="V14" s="23">
        <f t="shared" si="6"/>
        <v>3600</v>
      </c>
      <c r="W14" s="22">
        <v>0.1</v>
      </c>
      <c r="X14" s="23">
        <f t="shared" si="7"/>
        <v>2400</v>
      </c>
      <c r="Y14" s="22">
        <v>0.05</v>
      </c>
      <c r="Z14" s="23">
        <f t="shared" si="8"/>
        <v>1200</v>
      </c>
      <c r="AA14" s="22">
        <v>0.01</v>
      </c>
      <c r="AB14" s="23">
        <f t="shared" si="9"/>
        <v>240</v>
      </c>
      <c r="AC14" s="22">
        <f t="shared" si="24"/>
        <v>0.29999999999999993</v>
      </c>
      <c r="AD14" s="23">
        <f t="shared" si="10"/>
        <v>7199.9999999999982</v>
      </c>
    </row>
    <row r="15" spans="2:30" x14ac:dyDescent="0.2">
      <c r="B15" s="45" t="str">
        <f>'収支予算 (2年度)'!A42</f>
        <v>　２．業務費</v>
      </c>
      <c r="C15" s="21"/>
      <c r="D15" s="20"/>
      <c r="E15" s="22"/>
      <c r="F15" s="23"/>
      <c r="G15" s="22"/>
      <c r="H15" s="23"/>
      <c r="I15" s="22"/>
      <c r="J15" s="23"/>
      <c r="K15" s="22"/>
      <c r="L15" s="23"/>
      <c r="M15" s="22"/>
      <c r="N15" s="23"/>
      <c r="O15" s="22"/>
      <c r="P15" s="23"/>
      <c r="Q15" s="22"/>
      <c r="R15" s="23"/>
      <c r="S15" s="22"/>
      <c r="T15" s="23"/>
      <c r="U15" s="22"/>
      <c r="V15" s="23"/>
      <c r="W15" s="22"/>
      <c r="X15" s="23"/>
      <c r="Y15" s="22"/>
      <c r="Z15" s="23"/>
      <c r="AA15" s="22"/>
      <c r="AB15" s="23"/>
      <c r="AC15" s="22"/>
      <c r="AD15" s="23"/>
    </row>
    <row r="16" spans="2:30" x14ac:dyDescent="0.2">
      <c r="B16" s="45" t="str">
        <f>'収支予算 (2年度)'!A43</f>
        <v>　　(1)事務用品費</v>
      </c>
      <c r="C16" s="21">
        <f>'収支予算 (2年度)'!B43</f>
        <v>30000</v>
      </c>
      <c r="D16" s="20" t="s">
        <v>25</v>
      </c>
      <c r="E16" s="22">
        <v>0.05</v>
      </c>
      <c r="F16" s="23">
        <f t="shared" si="0"/>
        <v>1500</v>
      </c>
      <c r="G16" s="22">
        <v>0</v>
      </c>
      <c r="H16" s="23">
        <f t="shared" si="22"/>
        <v>0</v>
      </c>
      <c r="I16" s="22">
        <v>0.01</v>
      </c>
      <c r="J16" s="23">
        <f t="shared" si="1"/>
        <v>300</v>
      </c>
      <c r="K16" s="22">
        <v>0.05</v>
      </c>
      <c r="L16" s="23">
        <f t="shared" si="2"/>
        <v>1500</v>
      </c>
      <c r="M16" s="22">
        <v>0.08</v>
      </c>
      <c r="N16" s="23">
        <f t="shared" si="3"/>
        <v>2400</v>
      </c>
      <c r="O16" s="22">
        <v>0.05</v>
      </c>
      <c r="P16" s="23">
        <f t="shared" ref="P16:P23" si="25">$C16*O16</f>
        <v>1500</v>
      </c>
      <c r="Q16" s="22">
        <v>0.05</v>
      </c>
      <c r="R16" s="23">
        <f t="shared" ref="R16:R23" si="26">$C16*Q16</f>
        <v>1500</v>
      </c>
      <c r="S16" s="22">
        <v>0.1</v>
      </c>
      <c r="T16" s="23">
        <f t="shared" ref="T16:T23" si="27">$C16*S16</f>
        <v>3000</v>
      </c>
      <c r="U16" s="22">
        <v>0.15</v>
      </c>
      <c r="V16" s="23">
        <f t="shared" ref="V16:V23" si="28">$C16*U16</f>
        <v>4500</v>
      </c>
      <c r="W16" s="22">
        <v>0.1</v>
      </c>
      <c r="X16" s="23">
        <f t="shared" si="7"/>
        <v>3000</v>
      </c>
      <c r="Y16" s="22">
        <v>0.05</v>
      </c>
      <c r="Z16" s="23">
        <f t="shared" ref="Z16:Z23" si="29">$C16*Y16</f>
        <v>1500</v>
      </c>
      <c r="AA16" s="22">
        <v>0.01</v>
      </c>
      <c r="AB16" s="23">
        <f t="shared" si="9"/>
        <v>300</v>
      </c>
      <c r="AC16" s="22">
        <f t="shared" ref="AC16:AC23" si="30">1-SUM(E16,G16,I16,K16,M16,W16,Y16,AA16,O16,Q16,S16,U16)</f>
        <v>0.29999999999999993</v>
      </c>
      <c r="AD16" s="23">
        <f t="shared" si="10"/>
        <v>8999.9999999999982</v>
      </c>
    </row>
    <row r="17" spans="2:31" x14ac:dyDescent="0.2">
      <c r="B17" s="45" t="str">
        <f>'収支予算 (2年度)'!A44</f>
        <v>　　(2)消耗品費</v>
      </c>
      <c r="C17" s="21">
        <f>'収支予算 (2年度)'!B44</f>
        <v>30000</v>
      </c>
      <c r="D17" s="20" t="s">
        <v>25</v>
      </c>
      <c r="E17" s="22">
        <v>0.05</v>
      </c>
      <c r="F17" s="23">
        <f t="shared" si="0"/>
        <v>1500</v>
      </c>
      <c r="G17" s="22">
        <v>0</v>
      </c>
      <c r="H17" s="23">
        <f t="shared" si="22"/>
        <v>0</v>
      </c>
      <c r="I17" s="22">
        <v>0.01</v>
      </c>
      <c r="J17" s="23">
        <f t="shared" si="1"/>
        <v>300</v>
      </c>
      <c r="K17" s="22">
        <v>0.05</v>
      </c>
      <c r="L17" s="23">
        <f t="shared" si="2"/>
        <v>1500</v>
      </c>
      <c r="M17" s="22">
        <v>0.08</v>
      </c>
      <c r="N17" s="23">
        <f t="shared" si="3"/>
        <v>2400</v>
      </c>
      <c r="O17" s="22">
        <v>0.05</v>
      </c>
      <c r="P17" s="23">
        <f t="shared" si="25"/>
        <v>1500</v>
      </c>
      <c r="Q17" s="22">
        <v>0.05</v>
      </c>
      <c r="R17" s="23">
        <f t="shared" si="26"/>
        <v>1500</v>
      </c>
      <c r="S17" s="22">
        <v>0.1</v>
      </c>
      <c r="T17" s="23">
        <f t="shared" si="27"/>
        <v>3000</v>
      </c>
      <c r="U17" s="22">
        <v>0.15</v>
      </c>
      <c r="V17" s="23">
        <f t="shared" si="28"/>
        <v>4500</v>
      </c>
      <c r="W17" s="22">
        <v>0.1</v>
      </c>
      <c r="X17" s="23">
        <f t="shared" si="7"/>
        <v>3000</v>
      </c>
      <c r="Y17" s="22">
        <v>0.05</v>
      </c>
      <c r="Z17" s="23">
        <f t="shared" si="29"/>
        <v>1500</v>
      </c>
      <c r="AA17" s="22">
        <v>0.01</v>
      </c>
      <c r="AB17" s="23">
        <f t="shared" si="9"/>
        <v>300</v>
      </c>
      <c r="AC17" s="22">
        <f t="shared" si="30"/>
        <v>0.29999999999999993</v>
      </c>
      <c r="AD17" s="23">
        <f t="shared" si="10"/>
        <v>8999.9999999999982</v>
      </c>
    </row>
    <row r="18" spans="2:31" x14ac:dyDescent="0.2">
      <c r="B18" s="45" t="str">
        <f>'収支予算 (2年度)'!A45</f>
        <v>　　(3)通信運搬費</v>
      </c>
      <c r="C18" s="21">
        <f>'収支予算 (2年度)'!B45</f>
        <v>36000</v>
      </c>
      <c r="D18" s="20" t="s">
        <v>26</v>
      </c>
      <c r="E18" s="22">
        <v>0.05</v>
      </c>
      <c r="F18" s="23">
        <f t="shared" si="0"/>
        <v>1800</v>
      </c>
      <c r="G18" s="22">
        <v>0</v>
      </c>
      <c r="H18" s="23">
        <f t="shared" si="22"/>
        <v>0</v>
      </c>
      <c r="I18" s="22">
        <v>0.01</v>
      </c>
      <c r="J18" s="23">
        <f t="shared" si="1"/>
        <v>360</v>
      </c>
      <c r="K18" s="22">
        <v>0.05</v>
      </c>
      <c r="L18" s="23">
        <f t="shared" si="2"/>
        <v>1800</v>
      </c>
      <c r="M18" s="22">
        <v>0.08</v>
      </c>
      <c r="N18" s="23">
        <f t="shared" si="3"/>
        <v>2880</v>
      </c>
      <c r="O18" s="22">
        <v>0.05</v>
      </c>
      <c r="P18" s="23">
        <f t="shared" si="25"/>
        <v>1800</v>
      </c>
      <c r="Q18" s="22">
        <v>0.05</v>
      </c>
      <c r="R18" s="23">
        <f t="shared" si="26"/>
        <v>1800</v>
      </c>
      <c r="S18" s="22">
        <v>0.1</v>
      </c>
      <c r="T18" s="23">
        <f t="shared" si="27"/>
        <v>3600</v>
      </c>
      <c r="U18" s="22">
        <v>0.15</v>
      </c>
      <c r="V18" s="23">
        <f t="shared" si="28"/>
        <v>5400</v>
      </c>
      <c r="W18" s="22">
        <v>0.1</v>
      </c>
      <c r="X18" s="23">
        <f t="shared" si="7"/>
        <v>3600</v>
      </c>
      <c r="Y18" s="22">
        <v>0.05</v>
      </c>
      <c r="Z18" s="23">
        <f t="shared" si="29"/>
        <v>1800</v>
      </c>
      <c r="AA18" s="22">
        <v>0.01</v>
      </c>
      <c r="AB18" s="23">
        <f t="shared" si="9"/>
        <v>360</v>
      </c>
      <c r="AC18" s="22">
        <f t="shared" si="30"/>
        <v>0.29999999999999993</v>
      </c>
      <c r="AD18" s="23">
        <f t="shared" si="10"/>
        <v>10799.999999999998</v>
      </c>
    </row>
    <row r="19" spans="2:31" x14ac:dyDescent="0.2">
      <c r="B19" s="45" t="str">
        <f>'収支予算 (2年度)'!A46</f>
        <v>　　(4)地代家賃</v>
      </c>
      <c r="C19" s="21">
        <f>'収支予算 (2年度)'!B46</f>
        <v>600000</v>
      </c>
      <c r="D19" s="20" t="s">
        <v>27</v>
      </c>
      <c r="E19" s="22">
        <v>0.05</v>
      </c>
      <c r="F19" s="23">
        <f t="shared" si="0"/>
        <v>30000</v>
      </c>
      <c r="G19" s="22">
        <v>0</v>
      </c>
      <c r="H19" s="23">
        <f t="shared" si="22"/>
        <v>0</v>
      </c>
      <c r="I19" s="22">
        <v>0.01</v>
      </c>
      <c r="J19" s="23">
        <f t="shared" si="1"/>
        <v>6000</v>
      </c>
      <c r="K19" s="22">
        <v>0.05</v>
      </c>
      <c r="L19" s="23">
        <f t="shared" si="2"/>
        <v>30000</v>
      </c>
      <c r="M19" s="22">
        <v>0.08</v>
      </c>
      <c r="N19" s="23">
        <f t="shared" si="3"/>
        <v>48000</v>
      </c>
      <c r="O19" s="22">
        <v>0.05</v>
      </c>
      <c r="P19" s="23">
        <f t="shared" si="25"/>
        <v>30000</v>
      </c>
      <c r="Q19" s="22">
        <v>0.05</v>
      </c>
      <c r="R19" s="23">
        <f t="shared" si="26"/>
        <v>30000</v>
      </c>
      <c r="S19" s="22">
        <v>0.1</v>
      </c>
      <c r="T19" s="23">
        <f t="shared" si="27"/>
        <v>60000</v>
      </c>
      <c r="U19" s="22">
        <v>0.15</v>
      </c>
      <c r="V19" s="23">
        <f t="shared" si="28"/>
        <v>90000</v>
      </c>
      <c r="W19" s="22">
        <v>0.1</v>
      </c>
      <c r="X19" s="23">
        <f t="shared" si="7"/>
        <v>60000</v>
      </c>
      <c r="Y19" s="22">
        <v>0.05</v>
      </c>
      <c r="Z19" s="23">
        <f t="shared" si="29"/>
        <v>30000</v>
      </c>
      <c r="AA19" s="22">
        <v>0.01</v>
      </c>
      <c r="AB19" s="23">
        <f t="shared" si="9"/>
        <v>6000</v>
      </c>
      <c r="AC19" s="22">
        <f t="shared" si="30"/>
        <v>0.29999999999999993</v>
      </c>
      <c r="AD19" s="23">
        <f t="shared" si="10"/>
        <v>179999.99999999997</v>
      </c>
    </row>
    <row r="20" spans="2:31" x14ac:dyDescent="0.2">
      <c r="B20" s="45" t="str">
        <f>'収支予算 (2年度)'!A47</f>
        <v>　　(5)水道光熱費</v>
      </c>
      <c r="C20" s="21">
        <f>'収支予算 (2年度)'!B47</f>
        <v>30000</v>
      </c>
      <c r="D20" s="20" t="s">
        <v>25</v>
      </c>
      <c r="E20" s="22">
        <v>0.05</v>
      </c>
      <c r="F20" s="23">
        <f t="shared" si="0"/>
        <v>1500</v>
      </c>
      <c r="G20" s="22">
        <v>0</v>
      </c>
      <c r="H20" s="23">
        <f t="shared" si="22"/>
        <v>0</v>
      </c>
      <c r="I20" s="22">
        <v>0.01</v>
      </c>
      <c r="J20" s="23">
        <f t="shared" si="1"/>
        <v>300</v>
      </c>
      <c r="K20" s="22">
        <v>0.05</v>
      </c>
      <c r="L20" s="23">
        <f t="shared" si="2"/>
        <v>1500</v>
      </c>
      <c r="M20" s="22">
        <v>0.08</v>
      </c>
      <c r="N20" s="23">
        <f t="shared" si="3"/>
        <v>2400</v>
      </c>
      <c r="O20" s="22">
        <v>0.05</v>
      </c>
      <c r="P20" s="23">
        <f t="shared" si="25"/>
        <v>1500</v>
      </c>
      <c r="Q20" s="22">
        <v>0.05</v>
      </c>
      <c r="R20" s="23">
        <f t="shared" si="26"/>
        <v>1500</v>
      </c>
      <c r="S20" s="22">
        <v>0.1</v>
      </c>
      <c r="T20" s="23">
        <f t="shared" si="27"/>
        <v>3000</v>
      </c>
      <c r="U20" s="22">
        <v>0.15</v>
      </c>
      <c r="V20" s="23">
        <f t="shared" si="28"/>
        <v>4500</v>
      </c>
      <c r="W20" s="22">
        <v>0.1</v>
      </c>
      <c r="X20" s="23">
        <f t="shared" si="7"/>
        <v>3000</v>
      </c>
      <c r="Y20" s="22">
        <v>0.05</v>
      </c>
      <c r="Z20" s="23">
        <f t="shared" si="29"/>
        <v>1500</v>
      </c>
      <c r="AA20" s="22">
        <v>0.01</v>
      </c>
      <c r="AB20" s="23">
        <f t="shared" si="9"/>
        <v>300</v>
      </c>
      <c r="AC20" s="22">
        <f t="shared" si="30"/>
        <v>0.29999999999999993</v>
      </c>
      <c r="AD20" s="23">
        <f t="shared" si="10"/>
        <v>8999.9999999999982</v>
      </c>
    </row>
    <row r="21" spans="2:31" x14ac:dyDescent="0.2">
      <c r="B21" s="45" t="str">
        <f>'収支予算 (2年度)'!A48</f>
        <v>　　(6)旅費交通費</v>
      </c>
      <c r="C21" s="21">
        <f>'収支予算 (2年度)'!B48</f>
        <v>30000</v>
      </c>
      <c r="D21" s="20" t="s">
        <v>25</v>
      </c>
      <c r="E21" s="22">
        <v>0.05</v>
      </c>
      <c r="F21" s="23">
        <f t="shared" si="0"/>
        <v>1500</v>
      </c>
      <c r="G21" s="22">
        <v>0</v>
      </c>
      <c r="H21" s="23">
        <f t="shared" si="22"/>
        <v>0</v>
      </c>
      <c r="I21" s="22">
        <v>0.01</v>
      </c>
      <c r="J21" s="23">
        <f t="shared" si="1"/>
        <v>300</v>
      </c>
      <c r="K21" s="22">
        <v>0.05</v>
      </c>
      <c r="L21" s="23">
        <f t="shared" si="2"/>
        <v>1500</v>
      </c>
      <c r="M21" s="22">
        <v>0.08</v>
      </c>
      <c r="N21" s="23">
        <f t="shared" si="3"/>
        <v>2400</v>
      </c>
      <c r="O21" s="22">
        <v>0.05</v>
      </c>
      <c r="P21" s="23">
        <f t="shared" si="25"/>
        <v>1500</v>
      </c>
      <c r="Q21" s="22">
        <v>0.05</v>
      </c>
      <c r="R21" s="23">
        <f t="shared" si="26"/>
        <v>1500</v>
      </c>
      <c r="S21" s="22">
        <v>0.1</v>
      </c>
      <c r="T21" s="23">
        <f t="shared" si="27"/>
        <v>3000</v>
      </c>
      <c r="U21" s="22">
        <v>0.15</v>
      </c>
      <c r="V21" s="23">
        <f t="shared" si="28"/>
        <v>4500</v>
      </c>
      <c r="W21" s="22">
        <v>0.1</v>
      </c>
      <c r="X21" s="23">
        <f t="shared" si="7"/>
        <v>3000</v>
      </c>
      <c r="Y21" s="22">
        <v>0.05</v>
      </c>
      <c r="Z21" s="23">
        <f t="shared" si="29"/>
        <v>1500</v>
      </c>
      <c r="AA21" s="22">
        <v>0.01</v>
      </c>
      <c r="AB21" s="23">
        <f t="shared" si="9"/>
        <v>300</v>
      </c>
      <c r="AC21" s="22">
        <f t="shared" si="30"/>
        <v>0.29999999999999993</v>
      </c>
      <c r="AD21" s="23">
        <f t="shared" si="10"/>
        <v>8999.9999999999982</v>
      </c>
    </row>
    <row r="22" spans="2:31" x14ac:dyDescent="0.2">
      <c r="B22" s="45" t="str">
        <f>'収支予算 (2年度)'!A49</f>
        <v>　　(7)賃借料</v>
      </c>
      <c r="C22" s="21">
        <f>'収支予算 (2年度)'!B49</f>
        <v>60000</v>
      </c>
      <c r="D22" s="20" t="s">
        <v>25</v>
      </c>
      <c r="E22" s="22">
        <v>0.05</v>
      </c>
      <c r="F22" s="23">
        <f t="shared" si="0"/>
        <v>3000</v>
      </c>
      <c r="G22" s="22">
        <v>0</v>
      </c>
      <c r="H22" s="23">
        <f t="shared" si="22"/>
        <v>0</v>
      </c>
      <c r="I22" s="22">
        <v>0.01</v>
      </c>
      <c r="J22" s="23">
        <f t="shared" si="1"/>
        <v>600</v>
      </c>
      <c r="K22" s="22">
        <v>0.05</v>
      </c>
      <c r="L22" s="23">
        <f t="shared" si="2"/>
        <v>3000</v>
      </c>
      <c r="M22" s="22">
        <v>0.08</v>
      </c>
      <c r="N22" s="23">
        <f t="shared" si="3"/>
        <v>4800</v>
      </c>
      <c r="O22" s="22">
        <v>0.05</v>
      </c>
      <c r="P22" s="23">
        <f t="shared" si="25"/>
        <v>3000</v>
      </c>
      <c r="Q22" s="22">
        <v>0.05</v>
      </c>
      <c r="R22" s="23">
        <f t="shared" si="26"/>
        <v>3000</v>
      </c>
      <c r="S22" s="22">
        <v>0.1</v>
      </c>
      <c r="T22" s="23">
        <f t="shared" si="27"/>
        <v>6000</v>
      </c>
      <c r="U22" s="22">
        <v>0.15</v>
      </c>
      <c r="V22" s="23">
        <f t="shared" si="28"/>
        <v>9000</v>
      </c>
      <c r="W22" s="22">
        <v>0.1</v>
      </c>
      <c r="X22" s="23">
        <f t="shared" si="7"/>
        <v>6000</v>
      </c>
      <c r="Y22" s="22">
        <v>0.05</v>
      </c>
      <c r="Z22" s="23">
        <f t="shared" si="29"/>
        <v>3000</v>
      </c>
      <c r="AA22" s="22">
        <v>0.01</v>
      </c>
      <c r="AB22" s="23">
        <f t="shared" si="9"/>
        <v>600</v>
      </c>
      <c r="AC22" s="22">
        <f t="shared" si="30"/>
        <v>0.29999999999999993</v>
      </c>
      <c r="AD22" s="23">
        <f t="shared" si="10"/>
        <v>17999.999999999996</v>
      </c>
    </row>
    <row r="23" spans="2:31" x14ac:dyDescent="0.2">
      <c r="B23" s="45" t="str">
        <f>'収支予算 (2年度)'!A50</f>
        <v>　　(8)会議費</v>
      </c>
      <c r="C23" s="21">
        <f>'収支予算 (2年度)'!B50</f>
        <v>20000</v>
      </c>
      <c r="D23" s="20"/>
      <c r="E23" s="22">
        <v>0.05</v>
      </c>
      <c r="F23" s="23">
        <f t="shared" si="0"/>
        <v>1000</v>
      </c>
      <c r="G23" s="22">
        <v>0</v>
      </c>
      <c r="H23" s="23">
        <f t="shared" si="22"/>
        <v>0</v>
      </c>
      <c r="I23" s="22">
        <v>0.01</v>
      </c>
      <c r="J23" s="23">
        <f t="shared" si="1"/>
        <v>200</v>
      </c>
      <c r="K23" s="22">
        <v>0.05</v>
      </c>
      <c r="L23" s="23">
        <f t="shared" si="2"/>
        <v>1000</v>
      </c>
      <c r="M23" s="22">
        <v>0.08</v>
      </c>
      <c r="N23" s="23">
        <f t="shared" si="3"/>
        <v>1600</v>
      </c>
      <c r="O23" s="22">
        <v>0.05</v>
      </c>
      <c r="P23" s="23">
        <f t="shared" si="25"/>
        <v>1000</v>
      </c>
      <c r="Q23" s="22">
        <v>0.05</v>
      </c>
      <c r="R23" s="23">
        <f t="shared" si="26"/>
        <v>1000</v>
      </c>
      <c r="S23" s="22">
        <v>0.1</v>
      </c>
      <c r="T23" s="23">
        <f t="shared" si="27"/>
        <v>2000</v>
      </c>
      <c r="U23" s="22">
        <v>0.15</v>
      </c>
      <c r="V23" s="23">
        <f t="shared" si="28"/>
        <v>3000</v>
      </c>
      <c r="W23" s="22">
        <v>0.1</v>
      </c>
      <c r="X23" s="23">
        <f t="shared" si="7"/>
        <v>2000</v>
      </c>
      <c r="Y23" s="22">
        <v>0.05</v>
      </c>
      <c r="Z23" s="23">
        <f t="shared" si="29"/>
        <v>1000</v>
      </c>
      <c r="AA23" s="22">
        <v>0.01</v>
      </c>
      <c r="AB23" s="23">
        <f t="shared" si="9"/>
        <v>200</v>
      </c>
      <c r="AC23" s="22">
        <f t="shared" si="30"/>
        <v>0.29999999999999993</v>
      </c>
      <c r="AD23" s="23">
        <f t="shared" si="10"/>
        <v>5999.9999999999991</v>
      </c>
    </row>
    <row r="24" spans="2:31" x14ac:dyDescent="0.2">
      <c r="B24" s="20" t="s">
        <v>24</v>
      </c>
      <c r="C24" s="23"/>
      <c r="D24" s="20"/>
      <c r="E24" s="24"/>
      <c r="F24" s="23"/>
      <c r="G24" s="24"/>
      <c r="H24" s="23"/>
      <c r="I24" s="24"/>
      <c r="J24" s="23"/>
      <c r="K24" s="24"/>
      <c r="L24" s="23"/>
      <c r="M24" s="24"/>
      <c r="N24" s="23"/>
      <c r="O24" s="24"/>
      <c r="P24" s="23"/>
      <c r="Q24" s="24"/>
      <c r="R24" s="23"/>
      <c r="S24" s="24"/>
      <c r="T24" s="23"/>
      <c r="U24" s="24"/>
      <c r="V24" s="23"/>
      <c r="W24" s="24"/>
      <c r="X24" s="23"/>
      <c r="Y24" s="24"/>
      <c r="Z24" s="23"/>
      <c r="AA24" s="24"/>
      <c r="AB24" s="23"/>
      <c r="AC24" s="24"/>
      <c r="AD24" s="23"/>
    </row>
    <row r="25" spans="2:31" x14ac:dyDescent="0.2">
      <c r="B25" s="20" t="s">
        <v>5</v>
      </c>
      <c r="C25" s="23">
        <f>SUM(C11:C24)</f>
        <v>5732000</v>
      </c>
      <c r="D25" s="23"/>
      <c r="E25" s="23"/>
      <c r="F25" s="23">
        <f>SUM(F11:F24)</f>
        <v>286600</v>
      </c>
      <c r="G25" s="23"/>
      <c r="H25" s="23">
        <f>SUM(H11:H24)</f>
        <v>0</v>
      </c>
      <c r="I25" s="23"/>
      <c r="J25" s="23">
        <f>SUM(J11:J24)</f>
        <v>57320</v>
      </c>
      <c r="K25" s="23"/>
      <c r="L25" s="23">
        <f>SUM(L11:L24)</f>
        <v>286600</v>
      </c>
      <c r="M25" s="23"/>
      <c r="N25" s="23">
        <f>SUM(N11:N24)</f>
        <v>458560</v>
      </c>
      <c r="O25" s="23"/>
      <c r="P25" s="23">
        <f>SUM(P11:P24)</f>
        <v>286600</v>
      </c>
      <c r="Q25" s="23"/>
      <c r="R25" s="23">
        <f>SUM(R11:R24)</f>
        <v>286600</v>
      </c>
      <c r="S25" s="23"/>
      <c r="T25" s="23">
        <f>SUM(T11:T24)</f>
        <v>573200</v>
      </c>
      <c r="U25" s="23"/>
      <c r="V25" s="23">
        <f>SUM(V11:V24)</f>
        <v>859800</v>
      </c>
      <c r="W25" s="23"/>
      <c r="X25" s="23">
        <f>SUM(X11:X24)</f>
        <v>573200</v>
      </c>
      <c r="Y25" s="23"/>
      <c r="Z25" s="23">
        <f>SUM(Z11:Z24)</f>
        <v>286600</v>
      </c>
      <c r="AA25" s="23"/>
      <c r="AB25" s="23">
        <f>SUM(AB11:AB24)</f>
        <v>57320</v>
      </c>
      <c r="AC25" s="23"/>
      <c r="AD25" s="23">
        <f>SUM(AD11:AD24)</f>
        <v>1719599.9999999998</v>
      </c>
      <c r="AE25" s="25"/>
    </row>
    <row r="26" spans="2:3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2:31" ht="32.25" customHeight="1" x14ac:dyDescent="0.2">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row>
    <row r="28" spans="2:31" x14ac:dyDescent="0.2">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2:31" x14ac:dyDescent="0.2">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2:31" x14ac:dyDescent="0.2">
      <c r="B30" s="26"/>
    </row>
  </sheetData>
  <mergeCells count="23">
    <mergeCell ref="B27:AD27"/>
    <mergeCell ref="AC7:AD8"/>
    <mergeCell ref="G8:H8"/>
    <mergeCell ref="I8:J8"/>
    <mergeCell ref="K8:L8"/>
    <mergeCell ref="M8:N8"/>
    <mergeCell ref="W8:X8"/>
    <mergeCell ref="Y8:Z8"/>
    <mergeCell ref="O7:V7"/>
    <mergeCell ref="O8:P8"/>
    <mergeCell ref="Q8:R8"/>
    <mergeCell ref="S8:T8"/>
    <mergeCell ref="U8:V8"/>
    <mergeCell ref="B3:AD3"/>
    <mergeCell ref="B4:AD4"/>
    <mergeCell ref="B5:AD5"/>
    <mergeCell ref="B7:B9"/>
    <mergeCell ref="C7:C9"/>
    <mergeCell ref="D7:D9"/>
    <mergeCell ref="E7:F8"/>
    <mergeCell ref="G7:N7"/>
    <mergeCell ref="W7:Z7"/>
    <mergeCell ref="AA7:AB8"/>
  </mergeCells>
  <phoneticPr fontId="2"/>
  <pageMargins left="0.94488188976377963" right="0.74803149606299213" top="0.59055118110236227" bottom="0.39370078740157483" header="0.51181102362204722" footer="0.11811023622047245"/>
  <pageSetup paperSize="9" fitToWidth="0" orientation="landscape" r:id="rId1"/>
  <headerFooter alignWithMargins="0">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事業計画</vt:lpstr>
      <vt:lpstr>収支予算</vt:lpstr>
      <vt:lpstr>費用配賦</vt:lpstr>
      <vt:lpstr>事業計画 (2年度)</vt:lpstr>
      <vt:lpstr>収支予算 (2年度)</vt:lpstr>
      <vt:lpstr>費用配賦 (2年度)</vt:lpstr>
      <vt:lpstr>事業計画!Print_Area</vt:lpstr>
      <vt:lpstr>'事業計画 (2年度)'!Print_Area</vt:lpstr>
      <vt:lpstr>収支予算!Print_Area</vt:lpstr>
      <vt:lpstr>'収支予算 (2年度)'!Print_Area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松村 誠</cp:lastModifiedBy>
  <cp:lastPrinted>2026-03-02T08:51:29Z</cp:lastPrinted>
  <dcterms:created xsi:type="dcterms:W3CDTF">2011-07-04T06:40:09Z</dcterms:created>
  <dcterms:modified xsi:type="dcterms:W3CDTF">2026-03-06T05:03:48Z</dcterms:modified>
</cp:coreProperties>
</file>